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SIIN\Ilovalar\English\Study plan\Power Engineering_Bachelor\"/>
    </mc:Choice>
  </mc:AlternateContent>
  <xr:revisionPtr revIDLastSave="0" documentId="8_{75AD283D-B26C-4F56-A53A-31B800148AC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shchi re-Energetika Muhandi" sheetId="4" r:id="rId1"/>
    <sheet name="O`quv re-Energetika Muhandislig" sheetId="1" r:id="rId2"/>
  </sheets>
  <definedNames>
    <definedName name="_xlnm.Print_Area" localSheetId="0">'Ishchi re-Energetika Muhandi'!$A$1:$CF$152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69" i="4" l="1"/>
  <c r="AC71" i="4"/>
  <c r="AC73" i="4"/>
  <c r="AC75" i="4"/>
  <c r="AC77" i="4"/>
  <c r="AC79" i="4"/>
  <c r="AC81" i="4"/>
  <c r="AC83" i="4"/>
  <c r="AC85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43" i="4"/>
  <c r="BH90" i="4" l="1"/>
  <c r="BF90" i="4"/>
  <c r="BD90" i="4"/>
  <c r="BD40" i="4" s="1"/>
  <c r="BB90" i="4"/>
  <c r="BQ88" i="4"/>
  <c r="BR88" i="4" s="1"/>
  <c r="BK88" i="4"/>
  <c r="AG88" i="4"/>
  <c r="BS88" i="4" s="1"/>
  <c r="BT88" i="4" s="1"/>
  <c r="AC88" i="4"/>
  <c r="BM88" i="4" s="1"/>
  <c r="BJ87" i="4"/>
  <c r="BI87" i="4"/>
  <c r="BH87" i="4"/>
  <c r="BG87" i="4"/>
  <c r="BF87" i="4"/>
  <c r="BE87" i="4"/>
  <c r="BD87" i="4"/>
  <c r="BC87" i="4"/>
  <c r="BB87" i="4"/>
  <c r="BA87" i="4"/>
  <c r="AZ87" i="4"/>
  <c r="AY87" i="4"/>
  <c r="AX87" i="4"/>
  <c r="AW87" i="4"/>
  <c r="AV87" i="4"/>
  <c r="AU87" i="4"/>
  <c r="AE87" i="4"/>
  <c r="AE89" i="4" s="1"/>
  <c r="BK85" i="4"/>
  <c r="AG85" i="4"/>
  <c r="BK83" i="4"/>
  <c r="AG83" i="4"/>
  <c r="BQ81" i="4"/>
  <c r="BR81" i="4" s="1"/>
  <c r="BK81" i="4"/>
  <c r="AG81" i="4"/>
  <c r="BM81" i="4"/>
  <c r="BQ79" i="4"/>
  <c r="BR79" i="4" s="1"/>
  <c r="BK79" i="4"/>
  <c r="AG79" i="4"/>
  <c r="BM79" i="4"/>
  <c r="BQ77" i="4"/>
  <c r="BR77" i="4" s="1"/>
  <c r="BK77" i="4"/>
  <c r="AG77" i="4"/>
  <c r="BM77" i="4"/>
  <c r="BQ75" i="4"/>
  <c r="BR75" i="4" s="1"/>
  <c r="BK75" i="4"/>
  <c r="AG75" i="4"/>
  <c r="BM75" i="4"/>
  <c r="BQ73" i="4"/>
  <c r="BR73" i="4" s="1"/>
  <c r="BK73" i="4"/>
  <c r="AG73" i="4"/>
  <c r="BM73" i="4"/>
  <c r="BQ71" i="4"/>
  <c r="BR71" i="4" s="1"/>
  <c r="BK71" i="4"/>
  <c r="AG71" i="4"/>
  <c r="BM71" i="4"/>
  <c r="BQ69" i="4"/>
  <c r="BR69" i="4" s="1"/>
  <c r="BK69" i="4"/>
  <c r="AG69" i="4"/>
  <c r="BM69" i="4"/>
  <c r="BQ67" i="4"/>
  <c r="BR67" i="4" s="1"/>
  <c r="BK67" i="4"/>
  <c r="AG67" i="4"/>
  <c r="AC67" i="4"/>
  <c r="BM67" i="4" s="1"/>
  <c r="BJ66" i="4"/>
  <c r="BI66" i="4"/>
  <c r="BH66" i="4"/>
  <c r="BG66" i="4"/>
  <c r="BF66" i="4"/>
  <c r="BE66" i="4"/>
  <c r="BD66" i="4"/>
  <c r="BC66" i="4"/>
  <c r="BB66" i="4"/>
  <c r="BA66" i="4"/>
  <c r="AZ66" i="4"/>
  <c r="AY66" i="4"/>
  <c r="AX66" i="4"/>
  <c r="AW66" i="4"/>
  <c r="AV66" i="4"/>
  <c r="AU66" i="4"/>
  <c r="AO66" i="4"/>
  <c r="AM66" i="4"/>
  <c r="AK66" i="4"/>
  <c r="AI66" i="4"/>
  <c r="BQ65" i="4"/>
  <c r="BR65" i="4" s="1"/>
  <c r="BM65" i="4"/>
  <c r="BK65" i="4"/>
  <c r="AG65" i="4"/>
  <c r="AS65" i="4" s="1"/>
  <c r="BQ64" i="4"/>
  <c r="BR64" i="4" s="1"/>
  <c r="BM64" i="4"/>
  <c r="BK64" i="4"/>
  <c r="AG64" i="4"/>
  <c r="AS64" i="4" s="1"/>
  <c r="BQ63" i="4"/>
  <c r="BR63" i="4" s="1"/>
  <c r="BM63" i="4"/>
  <c r="BK63" i="4"/>
  <c r="AG63" i="4"/>
  <c r="AS63" i="4" s="1"/>
  <c r="BQ62" i="4"/>
  <c r="BR62" i="4" s="1"/>
  <c r="BM62" i="4"/>
  <c r="BK62" i="4"/>
  <c r="AG62" i="4"/>
  <c r="AS62" i="4" s="1"/>
  <c r="BQ61" i="4"/>
  <c r="BR61" i="4" s="1"/>
  <c r="BM61" i="4"/>
  <c r="BK61" i="4"/>
  <c r="AG61" i="4"/>
  <c r="AS61" i="4" s="1"/>
  <c r="BQ60" i="4"/>
  <c r="BR60" i="4" s="1"/>
  <c r="BM60" i="4"/>
  <c r="BK60" i="4"/>
  <c r="AG60" i="4"/>
  <c r="AS60" i="4" s="1"/>
  <c r="BQ59" i="4"/>
  <c r="BR59" i="4" s="1"/>
  <c r="BM59" i="4"/>
  <c r="BK59" i="4"/>
  <c r="AG59" i="4"/>
  <c r="BQ58" i="4"/>
  <c r="BR58" i="4" s="1"/>
  <c r="BM58" i="4"/>
  <c r="BK58" i="4"/>
  <c r="AG58" i="4"/>
  <c r="BQ57" i="4"/>
  <c r="BR57" i="4" s="1"/>
  <c r="BK57" i="4"/>
  <c r="AG57" i="4"/>
  <c r="BM57" i="4"/>
  <c r="BQ56" i="4"/>
  <c r="BR56" i="4" s="1"/>
  <c r="BK56" i="4"/>
  <c r="AG56" i="4"/>
  <c r="BM56" i="4"/>
  <c r="BQ55" i="4"/>
  <c r="BR55" i="4" s="1"/>
  <c r="BK55" i="4"/>
  <c r="AG55" i="4"/>
  <c r="BM55" i="4"/>
  <c r="BQ54" i="4"/>
  <c r="BR54" i="4" s="1"/>
  <c r="BK54" i="4"/>
  <c r="AG54" i="4"/>
  <c r="BM54" i="4"/>
  <c r="BQ53" i="4"/>
  <c r="BR53" i="4" s="1"/>
  <c r="BK53" i="4"/>
  <c r="AG53" i="4"/>
  <c r="BM53" i="4"/>
  <c r="BQ52" i="4"/>
  <c r="BR52" i="4" s="1"/>
  <c r="BK52" i="4"/>
  <c r="AG52" i="4"/>
  <c r="BM52" i="4"/>
  <c r="BQ51" i="4"/>
  <c r="BR51" i="4" s="1"/>
  <c r="BK51" i="4"/>
  <c r="AG51" i="4"/>
  <c r="BM51" i="4"/>
  <c r="BQ50" i="4"/>
  <c r="BR50" i="4" s="1"/>
  <c r="BK50" i="4"/>
  <c r="AG50" i="4"/>
  <c r="BM50" i="4"/>
  <c r="BQ49" i="4"/>
  <c r="BR49" i="4" s="1"/>
  <c r="BM49" i="4"/>
  <c r="BK49" i="4"/>
  <c r="AG49" i="4"/>
  <c r="BQ48" i="4"/>
  <c r="BR48" i="4" s="1"/>
  <c r="BM48" i="4"/>
  <c r="BK48" i="4"/>
  <c r="AG48" i="4"/>
  <c r="BQ47" i="4"/>
  <c r="BR47" i="4" s="1"/>
  <c r="BM47" i="4"/>
  <c r="BK47" i="4"/>
  <c r="AG47" i="4"/>
  <c r="BQ46" i="4"/>
  <c r="BR46" i="4" s="1"/>
  <c r="BK46" i="4"/>
  <c r="AG46" i="4"/>
  <c r="BM46" i="4"/>
  <c r="BQ45" i="4"/>
  <c r="BR45" i="4" s="1"/>
  <c r="BM45" i="4"/>
  <c r="BK45" i="4"/>
  <c r="AG45" i="4"/>
  <c r="AS45" i="4" s="1"/>
  <c r="BQ44" i="4"/>
  <c r="BR44" i="4" s="1"/>
  <c r="BK44" i="4"/>
  <c r="AG44" i="4"/>
  <c r="BM44" i="4"/>
  <c r="BQ43" i="4"/>
  <c r="BR43" i="4" s="1"/>
  <c r="BK43" i="4"/>
  <c r="AG43" i="4"/>
  <c r="BM43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O42" i="4"/>
  <c r="AM42" i="4"/>
  <c r="AK42" i="4"/>
  <c r="AI42" i="4"/>
  <c r="BJ40" i="4"/>
  <c r="BI40" i="4"/>
  <c r="BH40" i="4"/>
  <c r="BF40" i="4"/>
  <c r="BC40" i="4"/>
  <c r="BB40" i="4"/>
  <c r="BA40" i="4"/>
  <c r="AZ40" i="4"/>
  <c r="AY40" i="4"/>
  <c r="AX40" i="4"/>
  <c r="AW40" i="4"/>
  <c r="AV40" i="4"/>
  <c r="AU40" i="4"/>
  <c r="BK38" i="4"/>
  <c r="BD24" i="4"/>
  <c r="BI23" i="4"/>
  <c r="BH23" i="4"/>
  <c r="BH24" i="4" s="1"/>
  <c r="BG23" i="4"/>
  <c r="BF23" i="4"/>
  <c r="BE23" i="4"/>
  <c r="BG22" i="4"/>
  <c r="BF22" i="4"/>
  <c r="BE22" i="4"/>
  <c r="BF21" i="4"/>
  <c r="BE21" i="4"/>
  <c r="BI20" i="4"/>
  <c r="BF20" i="4"/>
  <c r="BE20" i="4"/>
  <c r="AK87" i="4" l="1"/>
  <c r="AK89" i="4" s="1"/>
  <c r="BC89" i="4"/>
  <c r="BG89" i="4"/>
  <c r="BG90" i="4" s="1"/>
  <c r="BG40" i="4" s="1"/>
  <c r="AU89" i="4"/>
  <c r="AY89" i="4"/>
  <c r="BI24" i="4"/>
  <c r="AO87" i="4"/>
  <c r="AO89" i="4" s="1"/>
  <c r="BS51" i="4"/>
  <c r="BT51" i="4" s="1"/>
  <c r="BS53" i="4"/>
  <c r="BT53" i="4" s="1"/>
  <c r="BS55" i="4"/>
  <c r="BT55" i="4" s="1"/>
  <c r="BS57" i="4"/>
  <c r="BT57" i="4" s="1"/>
  <c r="BS71" i="4"/>
  <c r="BT71" i="4" s="1"/>
  <c r="BS79" i="4"/>
  <c r="BT79" i="4" s="1"/>
  <c r="BS46" i="4"/>
  <c r="BT46" i="4" s="1"/>
  <c r="BE24" i="4"/>
  <c r="AG42" i="4"/>
  <c r="BN45" i="4"/>
  <c r="BO45" i="4" s="1"/>
  <c r="BN61" i="4"/>
  <c r="BO61" i="4" s="1"/>
  <c r="BN63" i="4"/>
  <c r="BO63" i="4" s="1"/>
  <c r="BN65" i="4"/>
  <c r="BO65" i="4" s="1"/>
  <c r="BN75" i="4"/>
  <c r="BO75" i="4" s="1"/>
  <c r="BN67" i="4"/>
  <c r="BO67" i="4" s="1"/>
  <c r="BF24" i="4"/>
  <c r="BC21" i="4"/>
  <c r="BJ21" i="4" s="1"/>
  <c r="BC22" i="4"/>
  <c r="BJ22" i="4" s="1"/>
  <c r="BG24" i="4"/>
  <c r="BC23" i="4"/>
  <c r="BJ23" i="4" s="1"/>
  <c r="BK42" i="4"/>
  <c r="BN47" i="4"/>
  <c r="BO47" i="4" s="1"/>
  <c r="BN48" i="4"/>
  <c r="BO48" i="4" s="1"/>
  <c r="BN49" i="4"/>
  <c r="BO49" i="4" s="1"/>
  <c r="BS50" i="4"/>
  <c r="BT50" i="4" s="1"/>
  <c r="BS54" i="4"/>
  <c r="BT54" i="4" s="1"/>
  <c r="BN58" i="4"/>
  <c r="BO58" i="4" s="1"/>
  <c r="BN59" i="4"/>
  <c r="BO59" i="4" s="1"/>
  <c r="BN60" i="4"/>
  <c r="BO60" i="4" s="1"/>
  <c r="BS61" i="4"/>
  <c r="BT61" i="4" s="1"/>
  <c r="BN62" i="4"/>
  <c r="BO62" i="4" s="1"/>
  <c r="BS63" i="4"/>
  <c r="BT63" i="4" s="1"/>
  <c r="BN64" i="4"/>
  <c r="BO64" i="4" s="1"/>
  <c r="BS65" i="4"/>
  <c r="BT65" i="4" s="1"/>
  <c r="AG66" i="4"/>
  <c r="BS73" i="4"/>
  <c r="BT73" i="4" s="1"/>
  <c r="BS75" i="4"/>
  <c r="BT75" i="4" s="1"/>
  <c r="BS81" i="4"/>
  <c r="BT81" i="4" s="1"/>
  <c r="AS85" i="4"/>
  <c r="BQ87" i="4"/>
  <c r="BR87" i="4" s="1"/>
  <c r="AW89" i="4"/>
  <c r="BA89" i="4"/>
  <c r="BK87" i="4"/>
  <c r="BK89" i="4" s="1"/>
  <c r="BE89" i="4"/>
  <c r="BE90" i="4" s="1"/>
  <c r="BE40" i="4" s="1"/>
  <c r="BI89" i="4"/>
  <c r="BS43" i="4"/>
  <c r="BT43" i="4" s="1"/>
  <c r="BS44" i="4"/>
  <c r="BT44" i="4" s="1"/>
  <c r="BS45" i="4"/>
  <c r="BT45" i="4" s="1"/>
  <c r="BS52" i="4"/>
  <c r="BT52" i="4" s="1"/>
  <c r="BS56" i="4"/>
  <c r="BT56" i="4" s="1"/>
  <c r="BS60" i="4"/>
  <c r="BT60" i="4" s="1"/>
  <c r="BS62" i="4"/>
  <c r="BT62" i="4" s="1"/>
  <c r="BS64" i="4"/>
  <c r="BT64" i="4" s="1"/>
  <c r="BS69" i="4"/>
  <c r="BT69" i="4" s="1"/>
  <c r="BN71" i="4"/>
  <c r="BO71" i="4" s="1"/>
  <c r="BS77" i="4"/>
  <c r="BT77" i="4" s="1"/>
  <c r="BN79" i="4"/>
  <c r="BO79" i="4" s="1"/>
  <c r="BN43" i="4"/>
  <c r="BO43" i="4" s="1"/>
  <c r="BN44" i="4"/>
  <c r="BO44" i="4" s="1"/>
  <c r="BN51" i="4"/>
  <c r="BO51" i="4" s="1"/>
  <c r="BN52" i="4"/>
  <c r="BO52" i="4" s="1"/>
  <c r="BN55" i="4"/>
  <c r="BO55" i="4" s="1"/>
  <c r="BN56" i="4"/>
  <c r="BO56" i="4" s="1"/>
  <c r="BN46" i="4"/>
  <c r="BO46" i="4" s="1"/>
  <c r="BS47" i="4"/>
  <c r="BT47" i="4" s="1"/>
  <c r="BS48" i="4"/>
  <c r="BT48" i="4" s="1"/>
  <c r="BS49" i="4"/>
  <c r="BT49" i="4" s="1"/>
  <c r="BN50" i="4"/>
  <c r="BO50" i="4" s="1"/>
  <c r="BN53" i="4"/>
  <c r="BO53" i="4" s="1"/>
  <c r="BN54" i="4"/>
  <c r="BO54" i="4" s="1"/>
  <c r="BN57" i="4"/>
  <c r="BO57" i="4" s="1"/>
  <c r="BS58" i="4"/>
  <c r="BT58" i="4" s="1"/>
  <c r="BS59" i="4"/>
  <c r="BT59" i="4" s="1"/>
  <c r="AC42" i="4"/>
  <c r="AI87" i="4"/>
  <c r="AI89" i="4" s="1"/>
  <c r="AM87" i="4"/>
  <c r="AM89" i="4" s="1"/>
  <c r="AS46" i="4"/>
  <c r="AS47" i="4"/>
  <c r="AS48" i="4"/>
  <c r="AS49" i="4"/>
  <c r="AS51" i="4"/>
  <c r="AS53" i="4"/>
  <c r="AS55" i="4"/>
  <c r="AS57" i="4"/>
  <c r="AS58" i="4"/>
  <c r="AS59" i="4"/>
  <c r="AC66" i="4"/>
  <c r="BM66" i="4" s="1"/>
  <c r="BQ66" i="4"/>
  <c r="BR66" i="4" s="1"/>
  <c r="BS66" i="4" s="1"/>
  <c r="BT66" i="4" s="1"/>
  <c r="BK66" i="4"/>
  <c r="AS69" i="4"/>
  <c r="BN73" i="4"/>
  <c r="BO73" i="4" s="1"/>
  <c r="AS77" i="4"/>
  <c r="BN81" i="4"/>
  <c r="BO81" i="4" s="1"/>
  <c r="AS83" i="4"/>
  <c r="BC20" i="4"/>
  <c r="AS44" i="4"/>
  <c r="AS50" i="4"/>
  <c r="AS52" i="4"/>
  <c r="AS54" i="4"/>
  <c r="AS56" i="4"/>
  <c r="BS67" i="4"/>
  <c r="BT67" i="4" s="1"/>
  <c r="BN69" i="4"/>
  <c r="BO69" i="4" s="1"/>
  <c r="AS73" i="4"/>
  <c r="BN77" i="4"/>
  <c r="BO77" i="4" s="1"/>
  <c r="AS81" i="4"/>
  <c r="BN88" i="4"/>
  <c r="BO88" i="4" s="1"/>
  <c r="AS67" i="4"/>
  <c r="AS71" i="4"/>
  <c r="AS75" i="4"/>
  <c r="AS79" i="4"/>
  <c r="AS88" i="4"/>
  <c r="BD24" i="1"/>
  <c r="BI23" i="1"/>
  <c r="BH23" i="1"/>
  <c r="BH24" i="1" s="1"/>
  <c r="BG23" i="1"/>
  <c r="BF23" i="1"/>
  <c r="BE23" i="1"/>
  <c r="BG22" i="1"/>
  <c r="BF22" i="1"/>
  <c r="BE22" i="1"/>
  <c r="BF21" i="1"/>
  <c r="BE21" i="1"/>
  <c r="BI20" i="1"/>
  <c r="BF20" i="1"/>
  <c r="BE20" i="1"/>
  <c r="BI24" i="1" l="1"/>
  <c r="AG87" i="4"/>
  <c r="BS87" i="4" s="1"/>
  <c r="BT87" i="4" s="1"/>
  <c r="BQ89" i="4"/>
  <c r="BR89" i="4" s="1"/>
  <c r="AG89" i="4"/>
  <c r="BS89" i="4" s="1"/>
  <c r="BT89" i="4" s="1"/>
  <c r="BF24" i="1"/>
  <c r="BC21" i="1"/>
  <c r="BJ21" i="1" s="1"/>
  <c r="BG24" i="1"/>
  <c r="BN66" i="4"/>
  <c r="BO66" i="4" s="1"/>
  <c r="AC87" i="4"/>
  <c r="BT42" i="4"/>
  <c r="AS66" i="4"/>
  <c r="AS42" i="4"/>
  <c r="BC24" i="4"/>
  <c r="BJ20" i="4"/>
  <c r="BJ24" i="4" s="1"/>
  <c r="BC22" i="1"/>
  <c r="BJ22" i="1" s="1"/>
  <c r="BE24" i="1"/>
  <c r="BC23" i="1"/>
  <c r="BJ23" i="1" s="1"/>
  <c r="BC20" i="1"/>
  <c r="AS87" i="4" l="1"/>
  <c r="AS89" i="4" s="1"/>
  <c r="AC89" i="4"/>
  <c r="BM89" i="4" s="1"/>
  <c r="BN89" i="4" s="1"/>
  <c r="BO89" i="4" s="1"/>
  <c r="BM87" i="4"/>
  <c r="BN87" i="4" s="1"/>
  <c r="BO87" i="4" s="1"/>
  <c r="BC24" i="1"/>
  <c r="BJ20" i="1"/>
  <c r="AC75" i="1" l="1"/>
  <c r="AC77" i="1"/>
  <c r="AC79" i="1"/>
  <c r="AC81" i="1"/>
  <c r="AC83" i="1"/>
  <c r="AC85" i="1"/>
  <c r="AC67" i="1"/>
  <c r="AC69" i="1"/>
  <c r="AC71" i="1"/>
  <c r="AG83" i="1"/>
  <c r="AG85" i="1"/>
  <c r="AG67" i="1"/>
  <c r="AG69" i="1"/>
  <c r="AG71" i="1"/>
  <c r="AG73" i="1"/>
  <c r="AG75" i="1"/>
  <c r="AG77" i="1"/>
  <c r="AG79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43" i="1"/>
  <c r="AG44" i="1"/>
  <c r="AG45" i="1"/>
  <c r="AG46" i="1"/>
  <c r="AG47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AU42" i="1"/>
  <c r="BK79" i="1" l="1"/>
  <c r="BK67" i="1"/>
  <c r="BK69" i="1"/>
  <c r="BK71" i="1"/>
  <c r="BK73" i="1"/>
  <c r="BK75" i="1"/>
  <c r="BK77" i="1"/>
  <c r="BK81" i="1"/>
  <c r="BK83" i="1"/>
  <c r="BK85" i="1"/>
  <c r="AO66" i="1" l="1"/>
  <c r="AM66" i="1"/>
  <c r="AK66" i="1"/>
  <c r="AI66" i="1"/>
  <c r="BH90" i="1" l="1"/>
  <c r="BH40" i="1" s="1"/>
  <c r="BF90" i="1"/>
  <c r="BF40" i="1" s="1"/>
  <c r="BD90" i="1"/>
  <c r="BD40" i="1" s="1"/>
  <c r="BB90" i="1"/>
  <c r="BB40" i="1" s="1"/>
  <c r="BQ88" i="1"/>
  <c r="BR88" i="1" s="1"/>
  <c r="BK88" i="1"/>
  <c r="AG88" i="1"/>
  <c r="AC88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S85" i="1"/>
  <c r="BQ81" i="1"/>
  <c r="BR81" i="1" s="1"/>
  <c r="AG81" i="1"/>
  <c r="BQ79" i="1"/>
  <c r="BR79" i="1" s="1"/>
  <c r="BM79" i="1"/>
  <c r="BQ77" i="1"/>
  <c r="BR77" i="1" s="1"/>
  <c r="BM77" i="1"/>
  <c r="BQ75" i="1"/>
  <c r="BR75" i="1" s="1"/>
  <c r="BQ73" i="1"/>
  <c r="BR73" i="1" s="1"/>
  <c r="AC73" i="1"/>
  <c r="AC66" i="1" s="1"/>
  <c r="BQ71" i="1"/>
  <c r="BR71" i="1" s="1"/>
  <c r="BM71" i="1"/>
  <c r="BQ69" i="1"/>
  <c r="BR69" i="1" s="1"/>
  <c r="BM69" i="1"/>
  <c r="BQ67" i="1"/>
  <c r="BR67" i="1" s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BQ65" i="1"/>
  <c r="BR65" i="1" s="1"/>
  <c r="BK65" i="1"/>
  <c r="BQ64" i="1"/>
  <c r="BR64" i="1" s="1"/>
  <c r="BK64" i="1"/>
  <c r="BM64" i="1"/>
  <c r="BQ63" i="1"/>
  <c r="BR63" i="1" s="1"/>
  <c r="BK63" i="1"/>
  <c r="BM63" i="1"/>
  <c r="BQ62" i="1"/>
  <c r="BR62" i="1" s="1"/>
  <c r="BK62" i="1"/>
  <c r="BM62" i="1"/>
  <c r="BQ61" i="1"/>
  <c r="BR61" i="1" s="1"/>
  <c r="BK61" i="1"/>
  <c r="BQ60" i="1"/>
  <c r="BR60" i="1" s="1"/>
  <c r="BK60" i="1"/>
  <c r="BM60" i="1"/>
  <c r="BQ59" i="1"/>
  <c r="BR59" i="1" s="1"/>
  <c r="BK59" i="1"/>
  <c r="BM59" i="1"/>
  <c r="BQ58" i="1"/>
  <c r="BR58" i="1" s="1"/>
  <c r="BK58" i="1"/>
  <c r="BQ57" i="1"/>
  <c r="BR57" i="1" s="1"/>
  <c r="BK57" i="1"/>
  <c r="AC57" i="1"/>
  <c r="BQ56" i="1"/>
  <c r="BR56" i="1" s="1"/>
  <c r="BK56" i="1"/>
  <c r="AC56" i="1"/>
  <c r="BM56" i="1" s="1"/>
  <c r="BQ55" i="1"/>
  <c r="BR55" i="1" s="1"/>
  <c r="BK55" i="1"/>
  <c r="AC55" i="1"/>
  <c r="BM55" i="1" s="1"/>
  <c r="BQ54" i="1"/>
  <c r="BR54" i="1" s="1"/>
  <c r="BK54" i="1"/>
  <c r="AC54" i="1"/>
  <c r="AS54" i="1" s="1"/>
  <c r="BQ53" i="1"/>
  <c r="BR53" i="1" s="1"/>
  <c r="BK53" i="1"/>
  <c r="AC53" i="1"/>
  <c r="BQ52" i="1"/>
  <c r="BR52" i="1" s="1"/>
  <c r="BK52" i="1"/>
  <c r="AC52" i="1"/>
  <c r="BM52" i="1" s="1"/>
  <c r="BQ51" i="1"/>
  <c r="BR51" i="1" s="1"/>
  <c r="BK51" i="1"/>
  <c r="AC51" i="1"/>
  <c r="BM51" i="1" s="1"/>
  <c r="BQ50" i="1"/>
  <c r="BR50" i="1" s="1"/>
  <c r="BK50" i="1"/>
  <c r="AC50" i="1"/>
  <c r="BQ49" i="1"/>
  <c r="BR49" i="1" s="1"/>
  <c r="BK49" i="1"/>
  <c r="BQ48" i="1"/>
  <c r="BR48" i="1" s="1"/>
  <c r="BK48" i="1"/>
  <c r="BM48" i="1"/>
  <c r="BQ47" i="1"/>
  <c r="BR47" i="1" s="1"/>
  <c r="BK47" i="1"/>
  <c r="BM47" i="1"/>
  <c r="BQ46" i="1"/>
  <c r="BR46" i="1" s="1"/>
  <c r="BK46" i="1"/>
  <c r="AC46" i="1"/>
  <c r="BQ45" i="1"/>
  <c r="BR45" i="1" s="1"/>
  <c r="BK45" i="1"/>
  <c r="BQ44" i="1"/>
  <c r="BR44" i="1" s="1"/>
  <c r="BK44" i="1"/>
  <c r="AC44" i="1"/>
  <c r="BM44" i="1" s="1"/>
  <c r="BQ43" i="1"/>
  <c r="BR43" i="1" s="1"/>
  <c r="BK43" i="1"/>
  <c r="AC43" i="1"/>
  <c r="BM43" i="1" s="1"/>
  <c r="AO42" i="1"/>
  <c r="AM42" i="1"/>
  <c r="AK42" i="1"/>
  <c r="AI42" i="1"/>
  <c r="BJ40" i="1"/>
  <c r="BI40" i="1"/>
  <c r="BC40" i="1"/>
  <c r="BA40" i="1"/>
  <c r="AZ40" i="1"/>
  <c r="AY40" i="1"/>
  <c r="AX40" i="1"/>
  <c r="AW40" i="1"/>
  <c r="AV40" i="1"/>
  <c r="AU40" i="1"/>
  <c r="BK38" i="1"/>
  <c r="AG66" i="1" l="1"/>
  <c r="BK66" i="1"/>
  <c r="AM87" i="1"/>
  <c r="AM89" i="1" s="1"/>
  <c r="AK87" i="1"/>
  <c r="AK89" i="1" s="1"/>
  <c r="AI87" i="1"/>
  <c r="AI89" i="1" s="1"/>
  <c r="AO87" i="1"/>
  <c r="AO89" i="1" s="1"/>
  <c r="BG89" i="1"/>
  <c r="BG90" i="1" s="1"/>
  <c r="BG40" i="1" s="1"/>
  <c r="BI89" i="1"/>
  <c r="BA89" i="1"/>
  <c r="AY89" i="1"/>
  <c r="BE89" i="1"/>
  <c r="BE90" i="1" s="1"/>
  <c r="BE40" i="1" s="1"/>
  <c r="AW89" i="1"/>
  <c r="BK87" i="1"/>
  <c r="BK89" i="1" s="1"/>
  <c r="BQ87" i="1"/>
  <c r="BR87" i="1" s="1"/>
  <c r="BS52" i="1"/>
  <c r="BT52" i="1" s="1"/>
  <c r="BS67" i="1"/>
  <c r="BT67" i="1" s="1"/>
  <c r="BN64" i="1"/>
  <c r="BO64" i="1" s="1"/>
  <c r="AS88" i="1"/>
  <c r="AG42" i="1"/>
  <c r="BN48" i="1"/>
  <c r="BO48" i="1" s="1"/>
  <c r="BS58" i="1"/>
  <c r="BT58" i="1" s="1"/>
  <c r="AS46" i="1"/>
  <c r="BN47" i="1"/>
  <c r="BO47" i="1" s="1"/>
  <c r="AS73" i="1"/>
  <c r="AS58" i="1"/>
  <c r="BQ66" i="1"/>
  <c r="BR66" i="1" s="1"/>
  <c r="AS67" i="1"/>
  <c r="BN77" i="1"/>
  <c r="BO77" i="1" s="1"/>
  <c r="BS79" i="1"/>
  <c r="BT79" i="1" s="1"/>
  <c r="AS50" i="1"/>
  <c r="BN56" i="1"/>
  <c r="BO56" i="1" s="1"/>
  <c r="BN59" i="1"/>
  <c r="BO59" i="1" s="1"/>
  <c r="BS60" i="1"/>
  <c r="BT60" i="1" s="1"/>
  <c r="AS69" i="1"/>
  <c r="BS50" i="1"/>
  <c r="BT50" i="1" s="1"/>
  <c r="BS77" i="1"/>
  <c r="BT77" i="1" s="1"/>
  <c r="BS47" i="1"/>
  <c r="BT47" i="1" s="1"/>
  <c r="AS49" i="1"/>
  <c r="BS55" i="1"/>
  <c r="BT55" i="1" s="1"/>
  <c r="AS57" i="1"/>
  <c r="AS62" i="1"/>
  <c r="BS63" i="1"/>
  <c r="BT63" i="1" s="1"/>
  <c r="AS65" i="1"/>
  <c r="BS73" i="1"/>
  <c r="BT73" i="1" s="1"/>
  <c r="AS75" i="1"/>
  <c r="AS83" i="1"/>
  <c r="BN43" i="1"/>
  <c r="BO43" i="1" s="1"/>
  <c r="BS49" i="1"/>
  <c r="BT49" i="1" s="1"/>
  <c r="BN51" i="1"/>
  <c r="BO51" i="1" s="1"/>
  <c r="BS65" i="1"/>
  <c r="BT65" i="1" s="1"/>
  <c r="BS48" i="1"/>
  <c r="BT48" i="1" s="1"/>
  <c r="BS57" i="1"/>
  <c r="BT57" i="1" s="1"/>
  <c r="BS43" i="1"/>
  <c r="BT43" i="1" s="1"/>
  <c r="AS45" i="1"/>
  <c r="BS51" i="1"/>
  <c r="BT51" i="1" s="1"/>
  <c r="AS53" i="1"/>
  <c r="BS59" i="1"/>
  <c r="BT59" i="1" s="1"/>
  <c r="AS61" i="1"/>
  <c r="BS69" i="1"/>
  <c r="BT69" i="1" s="1"/>
  <c r="AS77" i="1"/>
  <c r="AS81" i="1"/>
  <c r="BS88" i="1"/>
  <c r="BT88" i="1" s="1"/>
  <c r="BS45" i="1"/>
  <c r="BT45" i="1" s="1"/>
  <c r="BS53" i="1"/>
  <c r="BT53" i="1" s="1"/>
  <c r="BS61" i="1"/>
  <c r="BT61" i="1" s="1"/>
  <c r="BS81" i="1"/>
  <c r="BT81" i="1" s="1"/>
  <c r="BN44" i="1"/>
  <c r="BO44" i="1" s="1"/>
  <c r="BS46" i="1"/>
  <c r="BT46" i="1" s="1"/>
  <c r="BN52" i="1"/>
  <c r="BO52" i="1" s="1"/>
  <c r="BS54" i="1"/>
  <c r="BT54" i="1" s="1"/>
  <c r="BN60" i="1"/>
  <c r="BO60" i="1" s="1"/>
  <c r="BN69" i="1"/>
  <c r="BO69" i="1" s="1"/>
  <c r="BS71" i="1"/>
  <c r="BT71" i="1" s="1"/>
  <c r="BN79" i="1"/>
  <c r="BO79" i="1" s="1"/>
  <c r="BN55" i="1"/>
  <c r="BO55" i="1" s="1"/>
  <c r="BS56" i="1"/>
  <c r="BT56" i="1" s="1"/>
  <c r="BN62" i="1"/>
  <c r="BO62" i="1" s="1"/>
  <c r="BN63" i="1"/>
  <c r="BO63" i="1" s="1"/>
  <c r="BS64" i="1"/>
  <c r="BT64" i="1" s="1"/>
  <c r="BN71" i="1"/>
  <c r="BO71" i="1" s="1"/>
  <c r="BS75" i="1"/>
  <c r="BT75" i="1" s="1"/>
  <c r="BS44" i="1"/>
  <c r="BT44" i="1" s="1"/>
  <c r="AS44" i="1"/>
  <c r="BM46" i="1"/>
  <c r="BN46" i="1" s="1"/>
  <c r="BO46" i="1" s="1"/>
  <c r="AS48" i="1"/>
  <c r="BM50" i="1"/>
  <c r="BN50" i="1" s="1"/>
  <c r="BO50" i="1" s="1"/>
  <c r="AS52" i="1"/>
  <c r="BM54" i="1"/>
  <c r="BN54" i="1" s="1"/>
  <c r="BO54" i="1" s="1"/>
  <c r="AS56" i="1"/>
  <c r="BM58" i="1"/>
  <c r="BN58" i="1" s="1"/>
  <c r="BO58" i="1" s="1"/>
  <c r="AS60" i="1"/>
  <c r="AS64" i="1"/>
  <c r="BM66" i="1"/>
  <c r="BM67" i="1"/>
  <c r="BN67" i="1" s="1"/>
  <c r="BO67" i="1" s="1"/>
  <c r="AS71" i="1"/>
  <c r="BM75" i="1"/>
  <c r="BN75" i="1" s="1"/>
  <c r="BO75" i="1" s="1"/>
  <c r="AS79" i="1"/>
  <c r="BM45" i="1"/>
  <c r="BN45" i="1" s="1"/>
  <c r="BO45" i="1" s="1"/>
  <c r="AS47" i="1"/>
  <c r="BM49" i="1"/>
  <c r="BN49" i="1" s="1"/>
  <c r="BO49" i="1" s="1"/>
  <c r="AS51" i="1"/>
  <c r="BM53" i="1"/>
  <c r="BN53" i="1" s="1"/>
  <c r="BO53" i="1" s="1"/>
  <c r="AS55" i="1"/>
  <c r="BM57" i="1"/>
  <c r="BN57" i="1" s="1"/>
  <c r="BO57" i="1" s="1"/>
  <c r="AS59" i="1"/>
  <c r="BM61" i="1"/>
  <c r="BN61" i="1" s="1"/>
  <c r="BO61" i="1" s="1"/>
  <c r="BS62" i="1"/>
  <c r="BT62" i="1" s="1"/>
  <c r="AS63" i="1"/>
  <c r="BM65" i="1"/>
  <c r="BN65" i="1" s="1"/>
  <c r="BO65" i="1" s="1"/>
  <c r="BM73" i="1"/>
  <c r="BN73" i="1" s="1"/>
  <c r="BO73" i="1" s="1"/>
  <c r="BM81" i="1"/>
  <c r="BN81" i="1" s="1"/>
  <c r="BO81" i="1" s="1"/>
  <c r="BM88" i="1"/>
  <c r="BN88" i="1" s="1"/>
  <c r="BO88" i="1" s="1"/>
  <c r="AU89" i="1"/>
  <c r="AC42" i="1"/>
  <c r="BT42" i="1" s="1"/>
  <c r="BK42" i="1"/>
  <c r="BC89" i="1"/>
  <c r="AS66" i="1" l="1"/>
  <c r="BQ89" i="1"/>
  <c r="BR89" i="1" s="1"/>
  <c r="BN66" i="1"/>
  <c r="BO66" i="1" s="1"/>
  <c r="BS66" i="1"/>
  <c r="BT66" i="1" s="1"/>
  <c r="AG87" i="1"/>
  <c r="AG89" i="1" s="1"/>
  <c r="AC87" i="1"/>
  <c r="AS42" i="1"/>
  <c r="BS89" i="1" l="1"/>
  <c r="BT89" i="1" s="1"/>
  <c r="AS87" i="1"/>
  <c r="AS89" i="1" s="1"/>
  <c r="BS87" i="1"/>
  <c r="BT87" i="1" s="1"/>
  <c r="AE87" i="1"/>
  <c r="AE89" i="1" s="1"/>
  <c r="BM87" i="1"/>
  <c r="BN87" i="1" s="1"/>
  <c r="BO87" i="1" s="1"/>
  <c r="AC89" i="1"/>
  <c r="BM89" i="1" s="1"/>
  <c r="BN89" i="1" s="1"/>
  <c r="BO89" i="1" s="1"/>
</calcChain>
</file>

<file path=xl/sharedStrings.xml><?xml version="1.0" encoding="utf-8"?>
<sst xmlns="http://schemas.openxmlformats.org/spreadsheetml/2006/main" count="705" uniqueCount="358">
  <si>
    <t>I. O'QUV JARAYONI JADVALI</t>
  </si>
  <si>
    <t>Kurs</t>
  </si>
  <si>
    <t>Haftalar</t>
  </si>
  <si>
    <t>O'quv jarayoni haftalari</t>
  </si>
  <si>
    <t>Ta'til haftalari</t>
  </si>
  <si>
    <t>Hammasi</t>
  </si>
  <si>
    <t>Jami</t>
  </si>
  <si>
    <t>shundan</t>
  </si>
  <si>
    <t>Nazariy va amaliy ta'lim</t>
  </si>
  <si>
    <t>Attestasiyalar</t>
  </si>
  <si>
    <t>Kredit taʼlim tizimiga kirish</t>
  </si>
  <si>
    <t>Yakuniy davlat attestasiyasi</t>
  </si>
  <si>
    <t>Noyabr</t>
  </si>
  <si>
    <t>Dekabr</t>
  </si>
  <si>
    <t>Yanvar</t>
  </si>
  <si>
    <t>Fevral</t>
  </si>
  <si>
    <t>Mart</t>
  </si>
  <si>
    <t>Aprel</t>
  </si>
  <si>
    <t>May</t>
  </si>
  <si>
    <t>Iyun</t>
  </si>
  <si>
    <t>Iyul</t>
  </si>
  <si>
    <t>Avgust</t>
  </si>
  <si>
    <t>I</t>
  </si>
  <si>
    <t>K</t>
  </si>
  <si>
    <t>T</t>
  </si>
  <si>
    <t>A</t>
  </si>
  <si>
    <t>II</t>
  </si>
  <si>
    <t>M</t>
  </si>
  <si>
    <t>III</t>
  </si>
  <si>
    <t>IV</t>
  </si>
  <si>
    <t>O</t>
  </si>
  <si>
    <t>JAMI</t>
  </si>
  <si>
    <t>Malakaviy amaliyot</t>
  </si>
  <si>
    <t>II. O'QUV REJASI</t>
  </si>
  <si>
    <t>T/r</t>
  </si>
  <si>
    <t>Fanning malakaviy kodi</t>
  </si>
  <si>
    <t>O'quv fanlari, bloklar va faoliyat turlarining nomlari</t>
  </si>
  <si>
    <t>Talabaning o'quv yuklamasi, soatlarda</t>
  </si>
  <si>
    <t>Soatlarning kurs, semestr va haftalar bo'yicha taqsimoti</t>
  </si>
  <si>
    <t>Kreditlarning kurs, semestr va haftalar bo'yicha taqsimoti</t>
  </si>
  <si>
    <t>Jami kreditlar</t>
  </si>
  <si>
    <t>Kreditlarning semestr va haftalar bo'yicha taqsimoti tekshiruvi</t>
  </si>
  <si>
    <t>Soatlarning semestr va haftalar bo'yicha taqsimoti tekshiruvchi</t>
  </si>
  <si>
    <t>Umumiy yuklama hajmi</t>
  </si>
  <si>
    <t>Auditoriya mashg'ulotlari, soatlarda</t>
  </si>
  <si>
    <t>Mustaqil ta'lim</t>
  </si>
  <si>
    <t>1-kurs</t>
  </si>
  <si>
    <t>2-kurs</t>
  </si>
  <si>
    <t>3-kurs</t>
  </si>
  <si>
    <t>4-kurs</t>
  </si>
  <si>
    <t>Kurslardagi haftalar soni</t>
  </si>
  <si>
    <t>Ma'ruza</t>
  </si>
  <si>
    <t>Amaliy</t>
  </si>
  <si>
    <t>Laboratoriya</t>
  </si>
  <si>
    <t>Seminar</t>
  </si>
  <si>
    <t>Kurs ishi</t>
  </si>
  <si>
    <t>Semestrlar</t>
  </si>
  <si>
    <t>Smestrdagi auditoriya mashg'ulotlari haftalarining soni</t>
  </si>
  <si>
    <t>Kredit taqsimoti</t>
  </si>
  <si>
    <t>soat</t>
  </si>
  <si>
    <t>%</t>
  </si>
  <si>
    <t>1.00</t>
  </si>
  <si>
    <t>Majburiy fanlar</t>
  </si>
  <si>
    <t>1.01</t>
  </si>
  <si>
    <t>О‘zbek (rus) tili</t>
  </si>
  <si>
    <t>1.02</t>
  </si>
  <si>
    <t>DIN1204</t>
  </si>
  <si>
    <t>Dinshunoslik</t>
  </si>
  <si>
    <t>1.03</t>
  </si>
  <si>
    <t>1.04</t>
  </si>
  <si>
    <t>1.05</t>
  </si>
  <si>
    <t>1.06</t>
  </si>
  <si>
    <t>1.07</t>
  </si>
  <si>
    <t>О‘zbekistonning eng yangi tarixi</t>
  </si>
  <si>
    <t>1.08</t>
  </si>
  <si>
    <t>Texnik tizimlarda axborot texnologiyalari</t>
  </si>
  <si>
    <t>1.09</t>
  </si>
  <si>
    <t>MKG1204</t>
  </si>
  <si>
    <t>Muhandislik va kompyuter grafikasi</t>
  </si>
  <si>
    <t>1.10</t>
  </si>
  <si>
    <t>Metrologiya va standartlashtirish</t>
  </si>
  <si>
    <t>1.11</t>
  </si>
  <si>
    <t>Soha iqtisodiyoti va menejmenti</t>
  </si>
  <si>
    <t>1.12</t>
  </si>
  <si>
    <t>Falsafa</t>
  </si>
  <si>
    <t>1.13</t>
  </si>
  <si>
    <t>Ekologiya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</si>
  <si>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</si>
  <si>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</si>
  <si>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</si>
  <si>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</si>
  <si>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</si>
  <si>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</si>
  <si>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</si>
  <si>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</si>
  <si>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</si>
  <si>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</si>
  <si>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2.00</t>
  </si>
  <si>
    <t>Tanlov fanlar</t>
  </si>
  <si>
    <t>2.01</t>
  </si>
  <si>
    <t>Muhandislik psixologiyasi</t>
  </si>
  <si>
    <t>2.02</t>
  </si>
  <si>
    <t>2.03</t>
  </si>
  <si>
    <t>2.04</t>
  </si>
  <si>
    <t>2.05</t>
  </si>
  <si>
    <t>2.06</t>
  </si>
  <si>
    <t>2.07</t>
  </si>
  <si>
    <t>2.08</t>
  </si>
  <si>
    <t>Yangi tahrirdagi O‘zbekiston Respublikasi Konstitutsiyasi</t>
  </si>
  <si>
    <t>Yakuniy davlat attestatsiyasi</t>
  </si>
  <si>
    <t>Izoh:</t>
  </si>
  <si>
    <t>O'quv jarayonining tarkibiy qismlari</t>
  </si>
  <si>
    <t>Haftalar soni</t>
  </si>
  <si>
    <t>Semestr</t>
  </si>
  <si>
    <t>Attestatsiyalar</t>
  </si>
  <si>
    <t>Ta'tilar</t>
  </si>
  <si>
    <t>1–8</t>
  </si>
  <si>
    <t>Kredit ta'lim tizimiga kirish</t>
  </si>
  <si>
    <t xml:space="preserve">Ta'til </t>
  </si>
  <si>
    <t>2.09</t>
  </si>
  <si>
    <t>O`quv-uslubiy boshqarma boshlig'i</t>
  </si>
  <si>
    <t>J.Nasriddinov</t>
  </si>
  <si>
    <t>Hayot faoliyati xavfsizligi</t>
  </si>
  <si>
    <t>O'ZBEKISTON RESPUBLIKASI                                                                                                                                                                                                                                                                                                                                              OLIY TA'LIM, FAN VA  INNOVATSIYALAR  VAZIRLIGI
JIZZAX POLITEXNIKA INSTITUTI</t>
  </si>
  <si>
    <t>2.10.</t>
  </si>
  <si>
    <t>Bayonoma  №____, ______. _____________2024-yil.</t>
  </si>
  <si>
    <t>О‘RT1204</t>
  </si>
  <si>
    <t xml:space="preserve">Kimyo </t>
  </si>
  <si>
    <t>KIM1104</t>
  </si>
  <si>
    <t xml:space="preserve">Xorijiy til </t>
  </si>
  <si>
    <t xml:space="preserve">Fizika </t>
  </si>
  <si>
    <t>FIZ11210</t>
  </si>
  <si>
    <t>OM112314</t>
  </si>
  <si>
    <t xml:space="preserve">Oliy matematika </t>
  </si>
  <si>
    <t>Umumiy majburiy fanlar</t>
  </si>
  <si>
    <t>EKO1504</t>
  </si>
  <si>
    <t>HFX1704</t>
  </si>
  <si>
    <t>Nazariy elektrotexnika</t>
  </si>
  <si>
    <t>NAZEL13409</t>
  </si>
  <si>
    <t>ITG12310</t>
  </si>
  <si>
    <t>Issiqlik texnikasi va gidroenergetika</t>
  </si>
  <si>
    <t>YK1106</t>
  </si>
  <si>
    <t>Yo'nalishga kirish</t>
  </si>
  <si>
    <t>MUHP2604</t>
  </si>
  <si>
    <t>YTO'RK2604</t>
  </si>
  <si>
    <t>MA26834</t>
  </si>
  <si>
    <t>Malakaviy amaliyotlar</t>
  </si>
  <si>
    <t>1. Jismoniy tarbiya va sport fani fakultativ fan sifatida o‘tiladi .</t>
  </si>
  <si>
    <t>2. Oliy matematika faning 3 qismida Ehtimolllar nazariyasi va matematik modellashtirish qismi bo‘yicha o‘quv mashg‘ulotlari olib borish ko‘zda tutilgan.</t>
  </si>
  <si>
    <t>3. 1 kredit 30 akademik soatni tashkil qiladi.</t>
  </si>
  <si>
    <t xml:space="preserve"> 6, 8</t>
  </si>
  <si>
    <t>O'quv ishlari bo'yicha prorektor v.v.b.</t>
  </si>
  <si>
    <t>O.Pardayev</t>
  </si>
  <si>
    <t>Kurslardagi kreditlar soni</t>
  </si>
  <si>
    <t>kl</t>
  </si>
  <si>
    <t>ki</t>
  </si>
  <si>
    <t>О‘EYT1104</t>
  </si>
  <si>
    <t>Nazariy mexanika</t>
  </si>
  <si>
    <t>Sanoat korxonalarining elektr ta’minoti</t>
  </si>
  <si>
    <t>SKET16710</t>
  </si>
  <si>
    <t>SHET16709</t>
  </si>
  <si>
    <t>EMEN14510</t>
  </si>
  <si>
    <t>ELXI1706</t>
  </si>
  <si>
    <t>ETTMI1706</t>
  </si>
  <si>
    <t>Shahar elektr ta’minoti</t>
  </si>
  <si>
    <t>Energomenejment</t>
  </si>
  <si>
    <t>Elektr ta’minoti tizimining ishonchliligi va xavfsizligi</t>
  </si>
  <si>
    <t>Elektr ta’minoti tizimining montaji va ishlatish</t>
  </si>
  <si>
    <t>RH26708</t>
  </si>
  <si>
    <t>Releli himoya</t>
  </si>
  <si>
    <t>Mikroprotsessorli himoya</t>
  </si>
  <si>
    <t>MH26708</t>
  </si>
  <si>
    <t>ETQ23409</t>
  </si>
  <si>
    <t>Elektr texnologik qurilmalar</t>
  </si>
  <si>
    <t>Energetik obyekt qurilmalari</t>
  </si>
  <si>
    <t>EOQ23409</t>
  </si>
  <si>
    <t>Elektr mashinalari</t>
  </si>
  <si>
    <t>Elektr mexanikasi</t>
  </si>
  <si>
    <t xml:space="preserve">Raqamli energetika </t>
  </si>
  <si>
    <t>Elektr energiyasi iste’moli hisobi va nazoratining avtomatlashtirilgan tizimlari</t>
  </si>
  <si>
    <t>Elektr tarmoqlari va tizimlari</t>
  </si>
  <si>
    <t>Elektr ta’minoti tizimlarining elektr tarmoqlari</t>
  </si>
  <si>
    <t>Energetikaning matematik masalalari</t>
  </si>
  <si>
    <t>Energetikada EHMni qo’llash</t>
  </si>
  <si>
    <t>Elektr ta'minoti tizimida muqobil energiya manbalari</t>
  </si>
  <si>
    <t>Alternativ energiya manbalari</t>
  </si>
  <si>
    <t>Stansiya va podstansiyalarning elektr qismi</t>
  </si>
  <si>
    <t>SPEQ2605</t>
  </si>
  <si>
    <t>EXAQ2605</t>
  </si>
  <si>
    <t>Elektr yoritish</t>
  </si>
  <si>
    <t>Moliyaviy savodxonlik asoslari</t>
  </si>
  <si>
    <t>Investitsiya va innovatsiyalar</t>
  </si>
  <si>
    <t>Sentyabr</t>
  </si>
  <si>
    <t>Oktyabr</t>
  </si>
  <si>
    <t>YDA</t>
  </si>
  <si>
    <t>MSA2504</t>
  </si>
  <si>
    <t>II2504</t>
  </si>
  <si>
    <t>1kl/1ki</t>
  </si>
  <si>
    <t>2 ki</t>
  </si>
  <si>
    <t>1kl/3ki</t>
  </si>
  <si>
    <t>XT11208</t>
  </si>
  <si>
    <t>TTAT1304</t>
  </si>
  <si>
    <t>MS1404</t>
  </si>
  <si>
    <t>SIM1604</t>
  </si>
  <si>
    <t>FAL1504</t>
  </si>
  <si>
    <t>NMEX1404</t>
  </si>
  <si>
    <t>IES2304</t>
  </si>
  <si>
    <t>AES2304</t>
  </si>
  <si>
    <t>ETM24508</t>
  </si>
  <si>
    <t>EIKT24508</t>
  </si>
  <si>
    <t>ETTMEM24508</t>
  </si>
  <si>
    <t>AEMU24508</t>
  </si>
  <si>
    <t>ABN25705</t>
  </si>
  <si>
    <t>ICHMAEYU25705</t>
  </si>
  <si>
    <t>ET2304</t>
  </si>
  <si>
    <t>ETT2304</t>
  </si>
  <si>
    <t>Kadrlar buyurtmachisi:</t>
  </si>
  <si>
    <t>B.Ibragimov</t>
  </si>
  <si>
    <t>4. Kurs loyiha, kurs ishlari uchun talabaga mustaqil ta’lim soatlaridan 30 akademik soatni ajratgan holda 1 kredit beriladi.</t>
  </si>
  <si>
    <t>5. Yakuniy davlat attestatsiyasi muddatlari tarkibiga bitiruv malakaviy ishini himoya qilish ham kiradi.</t>
  </si>
  <si>
    <t>6. O‘quv rejaga kiritiladigan ixtisoslikka oid fanlarning amaliy mashg‘ulotlari va laboratoriya ishlari oliy ta’lim muassasasi hamda bazaviy tashkilot va korxonalarda o‘tkaziladi.</t>
  </si>
  <si>
    <t>7. Nazariya va amaliyot yaxlitligini ta’minlash uchun talabalarning malakaviy amaliyotlari bazaviy tashkilot va korxonalarda o‘tkaziladi.</t>
  </si>
  <si>
    <t xml:space="preserve">     O'quv reja Jizzax politexnika instituti Kengashi majlisi qarori bilan tasdiqlangan.</t>
  </si>
  <si>
    <t>I. Xonto'rayev</t>
  </si>
  <si>
    <t>SPEQ23409</t>
  </si>
  <si>
    <t>O’KI2605</t>
  </si>
  <si>
    <t>Davlat attestatsiyasi</t>
  </si>
  <si>
    <t>Bitiruv malakaviy ishini himoya qilish yoki fanlararo (majburiy fanlar) yakuniy Davlat attestatsiyasi</t>
  </si>
  <si>
    <t>EMM2505</t>
  </si>
  <si>
    <t>ETTET24508</t>
  </si>
  <si>
    <t>ETT24508</t>
  </si>
  <si>
    <t>EEHM25505</t>
  </si>
  <si>
    <t>EY2605</t>
  </si>
  <si>
    <t>AEM24508</t>
  </si>
  <si>
    <t>ENHAT2304</t>
  </si>
  <si>
    <t>RENER2304</t>
  </si>
  <si>
    <t>ELMASH2304</t>
  </si>
  <si>
    <t>ELMEX2304</t>
  </si>
  <si>
    <t>"Energetika va elektr texnologiyasi" kafedrasi mudiri</t>
  </si>
  <si>
    <t>"Energetika muhandisligi" fakulteti dekani</t>
  </si>
  <si>
    <t xml:space="preserve">8. Mazkur O‘quv reja  O‘zbekiston Respublikasi Oliy ta'lim, fan va innovatsiyalar vazirligining 2024-yil   25 -iyundagi   218- sonli buyrug‘i bilan tasdiqlangan. 60710400 – Energetika muhandisligi </t>
  </si>
  <si>
    <t>bakalavriat ta’lim yo‘nalishining Malaka talabi asosida ishlab chiqildi.</t>
  </si>
  <si>
    <t>"Hududiy elektr tarmoqlari" AJ Jizzax viloyati      hududiy filiali bosh direktori</t>
  </si>
  <si>
    <t>SKEJEA26708</t>
  </si>
  <si>
    <t>ETEA26708</t>
  </si>
  <si>
    <t>ICHTJO‘23409</t>
  </si>
  <si>
    <t>Chemistry</t>
  </si>
  <si>
    <t>Foreign Language</t>
  </si>
  <si>
    <t>Physics</t>
  </si>
  <si>
    <t>Higher mathematics</t>
  </si>
  <si>
    <t>The latest history of Uzbekistan</t>
  </si>
  <si>
    <t>Introduction to the Specialty</t>
  </si>
  <si>
    <t>Russian language</t>
  </si>
  <si>
    <t>Religious Studies</t>
  </si>
  <si>
    <t>Engineering and Computer Graphics</t>
  </si>
  <si>
    <t>Thermal Engineering and Hydropower</t>
  </si>
  <si>
    <t>Information Technology in Technical Systems</t>
  </si>
  <si>
    <t>Theoretical Electrical Engineering</t>
  </si>
  <si>
    <t>Electrical part of stations and substations</t>
  </si>
  <si>
    <t>Measurements of production technological processes</t>
  </si>
  <si>
    <t>Electric Machines</t>
  </si>
  <si>
    <t>Electrical mechanics</t>
  </si>
  <si>
    <t>Digital energy</t>
  </si>
  <si>
    <t>Automated systems for accounting and control of electricity consumption</t>
  </si>
  <si>
    <t>Metrology and Standardization</t>
  </si>
  <si>
    <t>Theoretical mechanics</t>
  </si>
  <si>
    <t>Energy management</t>
  </si>
  <si>
    <t>Electrical networks and systems</t>
  </si>
  <si>
    <t>Electrical networks of power supply systems</t>
  </si>
  <si>
    <t>Alternative energy sources in the power supply system</t>
  </si>
  <si>
    <t>Alternative energy sources</t>
  </si>
  <si>
    <t>Philosophy</t>
  </si>
  <si>
    <t>Ecology</t>
  </si>
  <si>
    <t>Fundamentals of financial literacy</t>
  </si>
  <si>
    <t>Investment and innovation</t>
  </si>
  <si>
    <t>Mathematical problems of energy</t>
  </si>
  <si>
    <t>Application of ECM in Energy</t>
  </si>
  <si>
    <t>Industry Economics and Management</t>
  </si>
  <si>
    <t>Power supply of industrial enterprises</t>
  </si>
  <si>
    <t>Urban electricity supply</t>
  </si>
  <si>
    <t>Engineering psychology</t>
  </si>
  <si>
    <t>The New Edition of the Constitution of the Republic of Uzbekistan</t>
  </si>
  <si>
    <t>Energy audit of electrotechnological processes of industrial enterprises</t>
  </si>
  <si>
    <t>Energy audit of electrical systems</t>
  </si>
  <si>
    <t>Transient processes and overvoltage</t>
  </si>
  <si>
    <t>Electric lighting</t>
  </si>
  <si>
    <t>Qualified internship</t>
  </si>
  <si>
    <t>Life safety</t>
  </si>
  <si>
    <t>Reliability and safety of the power supply system</t>
  </si>
  <si>
    <t>Installation and operation of the power supply system</t>
  </si>
  <si>
    <t>MINISTRY OF HIGHER EDUCATION, SCIENCE AND INNOVATIONS OF THE REPUBLIC OF UZBEKISTAN
JIZKAZAKH POLYTECHNIC INSTITUTE</t>
  </si>
  <si>
    <t xml:space="preserve">                                                                                                        I. SCHEDULE OF THE LEARNING PROCESS                            For the 1st year of the 2024-2025 academic year</t>
  </si>
  <si>
    <t>Weeks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</si>
  <si>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</si>
  <si>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</si>
  <si>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</si>
  <si>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</si>
  <si>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</si>
  <si>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</si>
  <si>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</si>
  <si>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</si>
  <si>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</si>
  <si>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July</t>
  </si>
  <si>
    <t>August</t>
  </si>
  <si>
    <t>Weeks of the learning process</t>
  </si>
  <si>
    <t>Total</t>
  </si>
  <si>
    <t>Theoretical and practical training</t>
  </si>
  <si>
    <t>Attestation</t>
  </si>
  <si>
    <t>Access to the credit education system</t>
  </si>
  <si>
    <t>Final state certification</t>
  </si>
  <si>
    <t>Holidays</t>
  </si>
  <si>
    <t>TOTAL</t>
  </si>
  <si>
    <t>Course</t>
  </si>
  <si>
    <t>T/r (science code)</t>
  </si>
  <si>
    <t>Science qualification code</t>
  </si>
  <si>
    <t>Names of educational blocks, subjects and types of activities</t>
  </si>
  <si>
    <t>Total load capacity</t>
  </si>
  <si>
    <t>Lecture</t>
  </si>
  <si>
    <t>Practical</t>
  </si>
  <si>
    <t>Laboratory</t>
  </si>
  <si>
    <t>Workshop</t>
  </si>
  <si>
    <t>Coursework</t>
  </si>
  <si>
    <t>Independent learning</t>
  </si>
  <si>
    <t>Auditory training (in hours)</t>
  </si>
  <si>
    <t>Student's study load (in hours)</t>
  </si>
  <si>
    <t>General compulsory subjects</t>
  </si>
  <si>
    <t>Compulsory subjects</t>
  </si>
  <si>
    <t>Elective subjects</t>
  </si>
  <si>
    <t>All</t>
  </si>
  <si>
    <t>Number of classroom sessions per semester</t>
  </si>
  <si>
    <t>Number of credits in semesters</t>
  </si>
  <si>
    <t>Semesters</t>
  </si>
  <si>
    <t xml:space="preserve"> Number of weeks in courses</t>
  </si>
  <si>
    <t>Number of credits in courses</t>
  </si>
  <si>
    <t>Distribution of credits by course and semester</t>
  </si>
  <si>
    <t>Distribution of hours by course, semester and week</t>
  </si>
  <si>
    <t>Total credits</t>
  </si>
  <si>
    <t>Note:</t>
  </si>
  <si>
    <t>1. Physical education and sports are taught as an optional subject.</t>
  </si>
  <si>
    <t>2. The third part of the Higher Mathematics course includes training in Probability Theory and Mathematical Modeling.</t>
  </si>
  <si>
    <t>3. 1 credit is 30 academic hours.</t>
  </si>
  <si>
    <t>4. For course projects and term papers, the student is awarded 1 credit, subtracting 30 academic hours from the hours of independent study.</t>
  </si>
  <si>
    <t>5. The final state certification period also includes the defense of the graduation thesis.</t>
  </si>
  <si>
    <t>6. Practical classes and laboratory work in the subjects of the specialization included in the curriculum are held at the higher educational institution, as well as at base organizations and enterprises.</t>
  </si>
  <si>
    <t>7. To ensure the integrity of theory and practice, students' internships are conducted in base organizations and enterprises.</t>
  </si>
  <si>
    <t xml:space="preserve">8.This Working Curriculum was developed based on the curriculum of the Jizzakh Polytechnic Institute's educational program 60710400 - Power Engineering, approved by the minutes </t>
  </si>
  <si>
    <t xml:space="preserve">of the Board No. ___ dated ___ -_____, 2024. </t>
  </si>
  <si>
    <t>Defense of the graduation thesis or interdisciplinary (compulsory subjects) final state certification</t>
  </si>
  <si>
    <t>Components of the learning process</t>
  </si>
  <si>
    <t>Number of weeks</t>
  </si>
  <si>
    <t>Semester</t>
  </si>
  <si>
    <t>State certification</t>
  </si>
  <si>
    <t>The working curriculum was approved by the resolution of the meeting of the Council of the Jizzakh Polytechnic Institute.</t>
  </si>
  <si>
    <t>Statement No.____, ______. _____________2024.</t>
  </si>
  <si>
    <t>Head of the Department of "Energy and Electrical Technology"</t>
  </si>
  <si>
    <t>Dean of the Faculty of Power Engineering</t>
  </si>
  <si>
    <t>Head of the Educational and Methodological Department</t>
  </si>
  <si>
    <t>Vice-Rector for Academic Affairs v.v.b.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</si>
</sst>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\-m"/>
  </numFmts>
  <fonts count="3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1"/>
      <color rgb="FFFF0000"/>
      <name val="&quot;Times New Roman&quot;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4"/>
      <name val="&quot;Times New Roman&quot;"/>
      <charset val="204"/>
    </font>
    <font>
      <b/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</font>
    <font>
      <sz val="16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Calibri"/>
      <family val="2"/>
      <charset val="204"/>
      <scheme val="minor"/>
    </font>
    <font>
      <sz val="16"/>
      <name val="&quot;Times New Roman&quot;"/>
      <charset val="204"/>
    </font>
    <font>
      <b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2">
    <xf numFmtId="0" fontId="0" fillId="0" borderId="0" xfId="0"/>
    <xf numFmtId="0" fontId="3" fillId="2" borderId="0" xfId="0" applyFont="1" applyFill="1"/>
    <xf numFmtId="0" fontId="3" fillId="0" borderId="0" xfId="0" applyFont="1"/>
    <xf numFmtId="0" fontId="0" fillId="0" borderId="0" xfId="0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/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textRotation="90" wrapText="1"/>
    </xf>
    <xf numFmtId="0" fontId="3" fillId="2" borderId="0" xfId="0" applyFont="1" applyFill="1" applyAlignment="1">
      <alignment horizontal="center" vertical="center" textRotation="90" wrapText="1"/>
    </xf>
    <xf numFmtId="0" fontId="13" fillId="2" borderId="25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4" fillId="2" borderId="45" xfId="0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3" fillId="2" borderId="5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/>
    <xf numFmtId="0" fontId="14" fillId="0" borderId="0" xfId="0" applyFont="1"/>
    <xf numFmtId="0" fontId="16" fillId="2" borderId="0" xfId="0" applyFont="1" applyFill="1"/>
    <xf numFmtId="0" fontId="3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13" fillId="2" borderId="3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23" fillId="2" borderId="0" xfId="0" applyFont="1" applyFill="1"/>
    <xf numFmtId="0" fontId="13" fillId="2" borderId="0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/>
    </xf>
    <xf numFmtId="0" fontId="5" fillId="2" borderId="14" xfId="0" applyFont="1" applyFill="1" applyBorder="1"/>
    <xf numFmtId="0" fontId="5" fillId="2" borderId="43" xfId="0" applyFont="1" applyFill="1" applyBorder="1"/>
    <xf numFmtId="0" fontId="3" fillId="2" borderId="42" xfId="0" applyFont="1" applyFill="1" applyBorder="1" applyAlignment="1">
      <alignment vertical="center"/>
    </xf>
    <xf numFmtId="0" fontId="13" fillId="2" borderId="48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0" fillId="0" borderId="0" xfId="0"/>
    <xf numFmtId="0" fontId="3" fillId="2" borderId="1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textRotation="90" wrapText="1"/>
    </xf>
    <xf numFmtId="0" fontId="13" fillId="2" borderId="3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" fillId="2" borderId="0" xfId="0" applyFont="1" applyFill="1"/>
    <xf numFmtId="0" fontId="12" fillId="0" borderId="0" xfId="0" applyFont="1"/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24" fillId="2" borderId="48" xfId="0" applyFont="1" applyFill="1" applyBorder="1" applyAlignment="1">
      <alignment horizontal="center" vertical="center"/>
    </xf>
    <xf numFmtId="0" fontId="24" fillId="2" borderId="58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/>
    </xf>
    <xf numFmtId="0" fontId="14" fillId="2" borderId="67" xfId="0" applyFont="1" applyFill="1" applyBorder="1" applyAlignment="1">
      <alignment horizontal="center"/>
    </xf>
    <xf numFmtId="0" fontId="27" fillId="2" borderId="0" xfId="0" applyFont="1" applyFill="1"/>
    <xf numFmtId="0" fontId="11" fillId="2" borderId="0" xfId="0" applyFont="1" applyFill="1"/>
    <xf numFmtId="0" fontId="28" fillId="2" borderId="0" xfId="0" applyFont="1" applyFill="1"/>
    <xf numFmtId="0" fontId="11" fillId="0" borderId="0" xfId="0" applyFont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30" fillId="2" borderId="0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4" fillId="2" borderId="0" xfId="0" applyFont="1" applyFill="1"/>
    <xf numFmtId="0" fontId="28" fillId="0" borderId="0" xfId="0" applyFont="1"/>
    <xf numFmtId="0" fontId="29" fillId="2" borderId="0" xfId="0" applyFont="1" applyFill="1"/>
    <xf numFmtId="0" fontId="31" fillId="2" borderId="0" xfId="0" applyFont="1" applyFill="1"/>
    <xf numFmtId="0" fontId="29" fillId="0" borderId="0" xfId="0" applyFont="1"/>
    <xf numFmtId="0" fontId="30" fillId="2" borderId="0" xfId="0" applyFont="1" applyFill="1"/>
    <xf numFmtId="0" fontId="32" fillId="2" borderId="0" xfId="0" applyFont="1" applyFill="1"/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65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 vertical="center" wrapText="1"/>
    </xf>
    <xf numFmtId="0" fontId="3" fillId="6" borderId="42" xfId="0" applyFont="1" applyFill="1" applyBorder="1" applyAlignment="1">
      <alignment vertical="center"/>
    </xf>
    <xf numFmtId="0" fontId="5" fillId="6" borderId="14" xfId="0" applyFont="1" applyFill="1" applyBorder="1"/>
    <xf numFmtId="0" fontId="5" fillId="6" borderId="43" xfId="0" applyFont="1" applyFill="1" applyBorder="1"/>
    <xf numFmtId="0" fontId="11" fillId="2" borderId="0" xfId="0" applyFont="1" applyFill="1" applyAlignment="1">
      <alignment horizontal="center" vertical="center"/>
    </xf>
    <xf numFmtId="0" fontId="3" fillId="6" borderId="14" xfId="0" applyFont="1" applyFill="1" applyBorder="1" applyAlignment="1">
      <alignment horizontal="left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wrapText="1"/>
    </xf>
    <xf numFmtId="0" fontId="0" fillId="0" borderId="0" xfId="0"/>
    <xf numFmtId="0" fontId="6" fillId="2" borderId="34" xfId="0" applyFont="1" applyFill="1" applyBorder="1" applyAlignment="1">
      <alignment horizontal="center" vertical="center" textRotation="90"/>
    </xf>
    <xf numFmtId="0" fontId="6" fillId="2" borderId="38" xfId="0" applyFont="1" applyFill="1" applyBorder="1" applyAlignment="1">
      <alignment horizontal="center" vertical="center" textRotation="90"/>
    </xf>
    <xf numFmtId="0" fontId="6" fillId="2" borderId="44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16" xfId="0" applyFont="1" applyFill="1" applyBorder="1" applyAlignment="1">
      <alignment horizontal="center" vertical="center" textRotation="90" wrapText="1"/>
    </xf>
    <xf numFmtId="0" fontId="6" fillId="2" borderId="23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35" xfId="0" applyFont="1" applyFill="1" applyBorder="1" applyAlignment="1">
      <alignment horizontal="center" vertical="center" textRotation="90" wrapText="1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39" xfId="0" applyFont="1" applyFill="1" applyBorder="1" applyAlignment="1">
      <alignment horizontal="center" vertical="center" textRotation="90" wrapText="1"/>
    </xf>
    <xf numFmtId="0" fontId="6" fillId="2" borderId="18" xfId="0" applyFont="1" applyFill="1" applyBorder="1" applyAlignment="1">
      <alignment horizontal="center" vertical="center" textRotation="90" wrapText="1"/>
    </xf>
    <xf numFmtId="0" fontId="6" fillId="2" borderId="45" xfId="0" applyFont="1" applyFill="1" applyBorder="1" applyAlignment="1">
      <alignment horizontal="center" vertical="center" textRotation="90" wrapText="1"/>
    </xf>
    <xf numFmtId="0" fontId="6" fillId="2" borderId="12" xfId="0" applyFont="1" applyFill="1" applyBorder="1" applyAlignment="1">
      <alignment horizontal="center" vertical="center" textRotation="90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textRotation="90" wrapText="1"/>
    </xf>
    <xf numFmtId="0" fontId="7" fillId="2" borderId="16" xfId="0" applyFont="1" applyFill="1" applyBorder="1" applyAlignment="1">
      <alignment horizontal="center" vertical="center" textRotation="90" wrapText="1"/>
    </xf>
    <xf numFmtId="0" fontId="7" fillId="2" borderId="23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6" fillId="2" borderId="69" xfId="0" applyFont="1" applyFill="1" applyBorder="1" applyAlignment="1">
      <alignment horizontal="right"/>
    </xf>
    <xf numFmtId="0" fontId="6" fillId="2" borderId="13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textRotation="90" wrapText="1"/>
    </xf>
    <xf numFmtId="0" fontId="8" fillId="2" borderId="16" xfId="0" applyFont="1" applyFill="1" applyBorder="1" applyAlignment="1">
      <alignment horizontal="center" vertical="center" textRotation="90" wrapText="1"/>
    </xf>
    <xf numFmtId="0" fontId="8" fillId="2" borderId="23" xfId="0" applyFont="1" applyFill="1" applyBorder="1" applyAlignment="1">
      <alignment horizontal="center" vertical="center" textRotation="90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33" fillId="7" borderId="67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wrapText="1"/>
    </xf>
    <xf numFmtId="0" fontId="5" fillId="3" borderId="35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2" borderId="39" xfId="0" applyFont="1" applyFill="1" applyBorder="1" applyAlignment="1">
      <alignment wrapText="1"/>
    </xf>
    <xf numFmtId="0" fontId="5" fillId="3" borderId="10" xfId="0" applyFont="1" applyFill="1" applyBorder="1" applyAlignment="1">
      <alignment wrapText="1"/>
    </xf>
    <xf numFmtId="0" fontId="5" fillId="3" borderId="39" xfId="0" applyFont="1" applyFill="1" applyBorder="1" applyAlignment="1">
      <alignment wrapText="1"/>
    </xf>
    <xf numFmtId="0" fontId="5" fillId="2" borderId="18" xfId="0" applyFont="1" applyFill="1" applyBorder="1" applyAlignment="1">
      <alignment wrapText="1"/>
    </xf>
    <xf numFmtId="0" fontId="5" fillId="2" borderId="19" xfId="0" applyFont="1" applyFill="1" applyBorder="1" applyAlignment="1">
      <alignment wrapText="1"/>
    </xf>
    <xf numFmtId="0" fontId="5" fillId="2" borderId="45" xfId="0" applyFont="1" applyFill="1" applyBorder="1" applyAlignment="1">
      <alignment wrapText="1"/>
    </xf>
    <xf numFmtId="0" fontId="13" fillId="2" borderId="34" xfId="0" applyFont="1" applyFill="1" applyBorder="1" applyAlignment="1">
      <alignment horizontal="center" vertical="center"/>
    </xf>
    <xf numFmtId="0" fontId="5" fillId="3" borderId="3" xfId="0" applyFont="1" applyFill="1" applyBorder="1"/>
    <xf numFmtId="0" fontId="5" fillId="3" borderId="35" xfId="0" applyFont="1" applyFill="1" applyBorder="1"/>
    <xf numFmtId="0" fontId="5" fillId="2" borderId="38" xfId="0" applyFont="1" applyFill="1" applyBorder="1"/>
    <xf numFmtId="0" fontId="5" fillId="2" borderId="39" xfId="0" applyFont="1" applyFill="1" applyBorder="1"/>
    <xf numFmtId="0" fontId="5" fillId="3" borderId="38" xfId="0" applyFont="1" applyFill="1" applyBorder="1"/>
    <xf numFmtId="0" fontId="5" fillId="3" borderId="39" xfId="0" applyFont="1" applyFill="1" applyBorder="1"/>
    <xf numFmtId="0" fontId="5" fillId="2" borderId="44" xfId="0" applyFont="1" applyFill="1" applyBorder="1"/>
    <xf numFmtId="0" fontId="5" fillId="2" borderId="19" xfId="0" applyFont="1" applyFill="1" applyBorder="1"/>
    <xf numFmtId="0" fontId="5" fillId="2" borderId="45" xfId="0" applyFont="1" applyFill="1" applyBorder="1"/>
    <xf numFmtId="0" fontId="13" fillId="2" borderId="36" xfId="0" applyFont="1" applyFill="1" applyBorder="1" applyAlignment="1">
      <alignment horizontal="center" vertical="center"/>
    </xf>
    <xf numFmtId="0" fontId="5" fillId="3" borderId="6" xfId="0" applyFont="1" applyFill="1" applyBorder="1"/>
    <xf numFmtId="0" fontId="5" fillId="3" borderId="37" xfId="0" applyFont="1" applyFill="1" applyBorder="1"/>
    <xf numFmtId="0" fontId="13" fillId="2" borderId="36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textRotation="90"/>
    </xf>
    <xf numFmtId="0" fontId="5" fillId="3" borderId="44" xfId="0" applyFont="1" applyFill="1" applyBorder="1"/>
    <xf numFmtId="0" fontId="5" fillId="3" borderId="45" xfId="0" applyFont="1" applyFill="1" applyBorder="1"/>
    <xf numFmtId="0" fontId="12" fillId="2" borderId="11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3" fillId="2" borderId="42" xfId="0" applyFont="1" applyFill="1" applyBorder="1" applyAlignment="1">
      <alignment horizontal="center" vertical="center"/>
    </xf>
    <xf numFmtId="0" fontId="5" fillId="3" borderId="14" xfId="0" applyFont="1" applyFill="1" applyBorder="1"/>
    <xf numFmtId="0" fontId="5" fillId="3" borderId="43" xfId="0" applyFont="1" applyFill="1" applyBorder="1"/>
    <xf numFmtId="0" fontId="7" fillId="2" borderId="4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textRotation="90" wrapText="1"/>
    </xf>
    <xf numFmtId="0" fontId="13" fillId="2" borderId="40" xfId="0" applyFont="1" applyFill="1" applyBorder="1" applyAlignment="1">
      <alignment horizontal="center" vertical="center" wrapText="1"/>
    </xf>
    <xf numFmtId="0" fontId="5" fillId="2" borderId="32" xfId="0" applyFont="1" applyFill="1" applyBorder="1"/>
    <xf numFmtId="0" fontId="5" fillId="2" borderId="33" xfId="0" applyFont="1" applyFill="1" applyBorder="1"/>
    <xf numFmtId="0" fontId="5" fillId="3" borderId="11" xfId="0" applyFont="1" applyFill="1" applyBorder="1"/>
    <xf numFmtId="0" fontId="5" fillId="2" borderId="11" xfId="0" applyFont="1" applyFill="1" applyBorder="1"/>
    <xf numFmtId="0" fontId="5" fillId="3" borderId="19" xfId="0" applyFont="1" applyFill="1" applyBorder="1"/>
    <xf numFmtId="0" fontId="5" fillId="3" borderId="20" xfId="0" applyFont="1" applyFill="1" applyBorder="1"/>
    <xf numFmtId="0" fontId="13" fillId="2" borderId="31" xfId="0" applyFont="1" applyFill="1" applyBorder="1" applyAlignment="1">
      <alignment horizontal="center" vertical="center"/>
    </xf>
    <xf numFmtId="0" fontId="5" fillId="3" borderId="18" xfId="0" applyFont="1" applyFill="1" applyBorder="1"/>
    <xf numFmtId="0" fontId="13" fillId="2" borderId="31" xfId="0" applyFont="1" applyFill="1" applyBorder="1" applyAlignment="1">
      <alignment horizontal="center" vertical="center" textRotation="90"/>
    </xf>
    <xf numFmtId="0" fontId="5" fillId="2" borderId="41" xfId="0" applyFont="1" applyFill="1" applyBorder="1"/>
    <xf numFmtId="0" fontId="5" fillId="3" borderId="10" xfId="0" applyFont="1" applyFill="1" applyBorder="1"/>
    <xf numFmtId="0" fontId="5" fillId="2" borderId="10" xfId="0" applyFont="1" applyFill="1" applyBorder="1"/>
    <xf numFmtId="0" fontId="5" fillId="2" borderId="18" xfId="0" applyFont="1" applyFill="1" applyBorder="1"/>
    <xf numFmtId="0" fontId="5" fillId="2" borderId="15" xfId="0" applyFont="1" applyFill="1" applyBorder="1"/>
    <xf numFmtId="0" fontId="13" fillId="2" borderId="13" xfId="0" applyFont="1" applyFill="1" applyBorder="1" applyAlignment="1">
      <alignment horizontal="center" vertical="center"/>
    </xf>
    <xf numFmtId="0" fontId="5" fillId="2" borderId="43" xfId="0" applyFont="1" applyFill="1" applyBorder="1"/>
    <xf numFmtId="0" fontId="5" fillId="2" borderId="20" xfId="0" applyFont="1" applyFill="1" applyBorder="1"/>
    <xf numFmtId="0" fontId="7" fillId="2" borderId="42" xfId="0" applyFont="1" applyFill="1" applyBorder="1" applyAlignment="1">
      <alignment horizontal="center" vertical="center"/>
    </xf>
    <xf numFmtId="0" fontId="13" fillId="6" borderId="42" xfId="0" applyFont="1" applyFill="1" applyBorder="1" applyAlignment="1">
      <alignment horizontal="center" vertical="center"/>
    </xf>
    <xf numFmtId="0" fontId="5" fillId="6" borderId="15" xfId="0" applyFont="1" applyFill="1" applyBorder="1"/>
    <xf numFmtId="0" fontId="13" fillId="6" borderId="13" xfId="0" applyFont="1" applyFill="1" applyBorder="1" applyAlignment="1">
      <alignment horizontal="center" vertical="center"/>
    </xf>
    <xf numFmtId="0" fontId="5" fillId="6" borderId="43" xfId="0" applyFont="1" applyFill="1" applyBorder="1"/>
    <xf numFmtId="0" fontId="5" fillId="3" borderId="15" xfId="0" applyFont="1" applyFill="1" applyBorder="1"/>
    <xf numFmtId="0" fontId="3" fillId="2" borderId="4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3" fillId="2" borderId="67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55" xfId="0" applyFont="1" applyFill="1" applyBorder="1" applyAlignment="1">
      <alignment horizontal="center" vertical="center"/>
    </xf>
    <xf numFmtId="0" fontId="5" fillId="3" borderId="56" xfId="0" applyFont="1" applyFill="1" applyBorder="1"/>
    <xf numFmtId="0" fontId="3" fillId="2" borderId="50" xfId="0" applyFont="1" applyFill="1" applyBorder="1" applyAlignment="1">
      <alignment horizontal="left"/>
    </xf>
    <xf numFmtId="0" fontId="5" fillId="3" borderId="50" xfId="0" applyFont="1" applyFill="1" applyBorder="1"/>
    <xf numFmtId="0" fontId="5" fillId="3" borderId="49" xfId="0" applyFont="1" applyFill="1" applyBorder="1"/>
    <xf numFmtId="0" fontId="13" fillId="2" borderId="48" xfId="0" applyFont="1" applyFill="1" applyBorder="1" applyAlignment="1">
      <alignment vertical="center"/>
    </xf>
    <xf numFmtId="0" fontId="13" fillId="2" borderId="4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left"/>
    </xf>
    <xf numFmtId="0" fontId="5" fillId="2" borderId="6" xfId="0" applyFont="1" applyFill="1" applyBorder="1"/>
    <xf numFmtId="0" fontId="5" fillId="2" borderId="37" xfId="0" applyFont="1" applyFill="1" applyBorder="1"/>
    <xf numFmtId="0" fontId="3" fillId="2" borderId="44" xfId="0" applyFont="1" applyFill="1" applyBorder="1" applyAlignment="1">
      <alignment vertical="center"/>
    </xf>
    <xf numFmtId="0" fontId="20" fillId="2" borderId="44" xfId="0" applyFont="1" applyFill="1" applyBorder="1" applyAlignment="1">
      <alignment horizontal="center" vertical="center"/>
    </xf>
    <xf numFmtId="0" fontId="21" fillId="2" borderId="45" xfId="0" applyFont="1" applyFill="1" applyBorder="1"/>
    <xf numFmtId="0" fontId="3" fillId="2" borderId="36" xfId="0" applyFont="1" applyFill="1" applyBorder="1" applyAlignment="1">
      <alignment horizontal="center" vertical="center"/>
    </xf>
    <xf numFmtId="0" fontId="5" fillId="2" borderId="7" xfId="0" applyFont="1" applyFill="1" applyBorder="1"/>
    <xf numFmtId="0" fontId="3" fillId="2" borderId="5" xfId="0" applyFont="1" applyFill="1" applyBorder="1" applyAlignment="1">
      <alignment horizontal="center" vertical="center"/>
    </xf>
    <xf numFmtId="164" fontId="13" fillId="2" borderId="50" xfId="0" applyNumberFormat="1" applyFont="1" applyFill="1" applyBorder="1" applyAlignment="1">
      <alignment horizontal="center" vertical="center"/>
    </xf>
    <xf numFmtId="0" fontId="5" fillId="3" borderId="51" xfId="0" applyFont="1" applyFill="1" applyBorder="1"/>
    <xf numFmtId="0" fontId="13" fillId="2" borderId="44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5" fillId="2" borderId="14" xfId="0" applyFont="1" applyFill="1" applyBorder="1"/>
    <xf numFmtId="0" fontId="3" fillId="2" borderId="67" xfId="0" applyFont="1" applyFill="1" applyBorder="1" applyAlignment="1">
      <alignment horizontal="left"/>
    </xf>
    <xf numFmtId="0" fontId="5" fillId="2" borderId="67" xfId="0" applyFont="1" applyFill="1" applyBorder="1"/>
    <xf numFmtId="0" fontId="3" fillId="2" borderId="14" xfId="0" applyFont="1" applyFill="1" applyBorder="1" applyAlignment="1">
      <alignment vertical="center"/>
    </xf>
    <xf numFmtId="0" fontId="3" fillId="2" borderId="40" xfId="0" applyFont="1" applyFill="1" applyBorder="1" applyAlignment="1">
      <alignment horizontal="left"/>
    </xf>
    <xf numFmtId="0" fontId="5" fillId="3" borderId="32" xfId="0" applyFont="1" applyFill="1" applyBorder="1"/>
    <xf numFmtId="0" fontId="5" fillId="3" borderId="41" xfId="0" applyFont="1" applyFill="1" applyBorder="1"/>
    <xf numFmtId="0" fontId="3" fillId="2" borderId="42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left"/>
    </xf>
    <xf numFmtId="0" fontId="3" fillId="2" borderId="3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left"/>
    </xf>
    <xf numFmtId="0" fontId="14" fillId="2" borderId="42" xfId="0" applyFont="1" applyFill="1" applyBorder="1" applyAlignment="1">
      <alignment vertical="center"/>
    </xf>
    <xf numFmtId="0" fontId="3" fillId="2" borderId="40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5" fillId="3" borderId="72" xfId="0" applyFont="1" applyFill="1" applyBorder="1"/>
    <xf numFmtId="0" fontId="3" fillId="2" borderId="71" xfId="0" applyFont="1" applyFill="1" applyBorder="1" applyAlignment="1">
      <alignment horizontal="left"/>
    </xf>
    <xf numFmtId="0" fontId="5" fillId="3" borderId="74" xfId="0" applyFont="1" applyFill="1" applyBorder="1"/>
    <xf numFmtId="0" fontId="3" fillId="2" borderId="65" xfId="0" applyFont="1" applyFill="1" applyBorder="1" applyAlignment="1">
      <alignment vertical="center"/>
    </xf>
    <xf numFmtId="0" fontId="5" fillId="3" borderId="67" xfId="0" applyFont="1" applyFill="1" applyBorder="1"/>
    <xf numFmtId="0" fontId="5" fillId="3" borderId="63" xfId="0" applyFont="1" applyFill="1" applyBorder="1"/>
    <xf numFmtId="0" fontId="20" fillId="2" borderId="71" xfId="0" applyFont="1" applyFill="1" applyBorder="1" applyAlignment="1">
      <alignment horizontal="center" vertical="center"/>
    </xf>
    <xf numFmtId="0" fontId="21" fillId="2" borderId="72" xfId="0" applyFont="1" applyFill="1" applyBorder="1"/>
    <xf numFmtId="0" fontId="3" fillId="2" borderId="65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13" fillId="2" borderId="71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/>
    </xf>
    <xf numFmtId="0" fontId="20" fillId="2" borderId="38" xfId="0" applyFont="1" applyFill="1" applyBorder="1" applyAlignment="1">
      <alignment horizontal="center" vertical="center"/>
    </xf>
    <xf numFmtId="0" fontId="21" fillId="2" borderId="39" xfId="0" applyFont="1" applyFill="1" applyBorder="1"/>
    <xf numFmtId="0" fontId="5" fillId="2" borderId="72" xfId="0" applyFont="1" applyFill="1" applyBorder="1"/>
    <xf numFmtId="49" fontId="3" fillId="2" borderId="44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9" fontId="3" fillId="2" borderId="71" xfId="0" applyNumberFormat="1" applyFont="1" applyFill="1" applyBorder="1" applyAlignment="1">
      <alignment horizontal="center" vertical="center"/>
    </xf>
    <xf numFmtId="0" fontId="5" fillId="2" borderId="74" xfId="0" applyFont="1" applyFill="1" applyBorder="1"/>
    <xf numFmtId="0" fontId="5" fillId="2" borderId="63" xfId="0" applyFont="1" applyFill="1" applyBorder="1"/>
    <xf numFmtId="49" fontId="3" fillId="2" borderId="42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/>
    </xf>
    <xf numFmtId="0" fontId="5" fillId="2" borderId="49" xfId="0" applyFont="1" applyFill="1" applyBorder="1"/>
    <xf numFmtId="0" fontId="5" fillId="2" borderId="50" xfId="0" applyFont="1" applyFill="1" applyBorder="1"/>
    <xf numFmtId="0" fontId="5" fillId="2" borderId="51" xfId="0" applyFont="1" applyFill="1" applyBorder="1"/>
    <xf numFmtId="49" fontId="3" fillId="2" borderId="40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5" fillId="3" borderId="33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9" fontId="3" fillId="6" borderId="40" xfId="0" applyNumberFormat="1" applyFont="1" applyFill="1" applyBorder="1" applyAlignment="1">
      <alignment horizontal="center" vertical="center"/>
    </xf>
    <xf numFmtId="0" fontId="5" fillId="6" borderId="44" xfId="0" applyFont="1" applyFill="1" applyBorder="1"/>
    <xf numFmtId="0" fontId="5" fillId="6" borderId="45" xfId="0" applyFont="1" applyFill="1" applyBorder="1"/>
    <xf numFmtId="0" fontId="3" fillId="2" borderId="3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2" borderId="24" xfId="0" applyFont="1" applyFill="1" applyBorder="1"/>
    <xf numFmtId="0" fontId="13" fillId="2" borderId="38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2" borderId="23" xfId="0" applyFont="1" applyFill="1" applyBorder="1"/>
    <xf numFmtId="0" fontId="3" fillId="2" borderId="46" xfId="0" applyFont="1" applyFill="1" applyBorder="1" applyAlignment="1">
      <alignment horizontal="center" vertical="center"/>
    </xf>
    <xf numFmtId="0" fontId="5" fillId="2" borderId="21" xfId="0" applyFont="1" applyFill="1" applyBorder="1"/>
    <xf numFmtId="0" fontId="3" fillId="2" borderId="9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left"/>
    </xf>
    <xf numFmtId="0" fontId="3" fillId="6" borderId="42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left" vertical="center"/>
    </xf>
    <xf numFmtId="0" fontId="3" fillId="2" borderId="64" xfId="0" applyFont="1" applyFill="1" applyBorder="1" applyAlignment="1">
      <alignment horizontal="left" vertical="center"/>
    </xf>
    <xf numFmtId="0" fontId="3" fillId="2" borderId="66" xfId="0" applyFont="1" applyFill="1" applyBorder="1" applyAlignment="1">
      <alignment horizontal="left" vertical="center"/>
    </xf>
    <xf numFmtId="0" fontId="5" fillId="6" borderId="14" xfId="0" applyFont="1" applyFill="1" applyBorder="1"/>
    <xf numFmtId="0" fontId="2" fillId="2" borderId="9" xfId="0" applyFont="1" applyFill="1" applyBorder="1"/>
    <xf numFmtId="0" fontId="3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49" fontId="3" fillId="2" borderId="41" xfId="0" applyNumberFormat="1" applyFont="1" applyFill="1" applyBorder="1" applyAlignment="1">
      <alignment horizontal="center" vertical="center"/>
    </xf>
    <xf numFmtId="49" fontId="3" fillId="2" borderId="45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left"/>
    </xf>
    <xf numFmtId="0" fontId="3" fillId="2" borderId="43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" fillId="2" borderId="46" xfId="0" applyFont="1" applyFill="1" applyBorder="1"/>
    <xf numFmtId="0" fontId="2" fillId="2" borderId="21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49" fontId="20" fillId="2" borderId="40" xfId="0" applyNumberFormat="1" applyFont="1" applyFill="1" applyBorder="1" applyAlignment="1">
      <alignment horizontal="center" vertical="center"/>
    </xf>
    <xf numFmtId="0" fontId="22" fillId="2" borderId="42" xfId="0" applyFont="1" applyFill="1" applyBorder="1" applyAlignment="1">
      <alignment vertical="center"/>
    </xf>
    <xf numFmtId="0" fontId="3" fillId="6" borderId="12" xfId="0" applyFont="1" applyFill="1" applyBorder="1" applyAlignment="1">
      <alignment horizontal="center" vertical="center"/>
    </xf>
    <xf numFmtId="0" fontId="5" fillId="6" borderId="23" xfId="0" applyFont="1" applyFill="1" applyBorder="1"/>
    <xf numFmtId="0" fontId="5" fillId="2" borderId="0" xfId="0" applyFont="1" applyFill="1" applyBorder="1"/>
    <xf numFmtId="0" fontId="3" fillId="2" borderId="32" xfId="0" applyFont="1" applyFill="1" applyBorder="1" applyAlignment="1">
      <alignment horizontal="left"/>
    </xf>
    <xf numFmtId="0" fontId="5" fillId="2" borderId="16" xfId="0" applyFont="1" applyFill="1" applyBorder="1"/>
    <xf numFmtId="0" fontId="5" fillId="2" borderId="17" xfId="0" applyFont="1" applyFill="1" applyBorder="1"/>
    <xf numFmtId="0" fontId="5" fillId="2" borderId="9" xfId="0" applyFont="1" applyFill="1" applyBorder="1"/>
    <xf numFmtId="0" fontId="5" fillId="3" borderId="23" xfId="0" applyFont="1" applyFill="1" applyBorder="1"/>
    <xf numFmtId="0" fontId="5" fillId="3" borderId="24" xfId="0" applyFont="1" applyFill="1" applyBorder="1"/>
    <xf numFmtId="0" fontId="5" fillId="3" borderId="21" xfId="0" applyFont="1" applyFill="1" applyBorder="1"/>
    <xf numFmtId="0" fontId="22" fillId="2" borderId="59" xfId="0" applyNumberFormat="1" applyFont="1" applyFill="1" applyBorder="1" applyAlignment="1">
      <alignment horizontal="center" vertical="center"/>
    </xf>
    <xf numFmtId="0" fontId="22" fillId="2" borderId="60" xfId="0" applyNumberFormat="1" applyFont="1" applyFill="1" applyBorder="1" applyAlignment="1">
      <alignment horizontal="center" vertical="center"/>
    </xf>
    <xf numFmtId="0" fontId="22" fillId="2" borderId="61" xfId="0" applyNumberFormat="1" applyFont="1" applyFill="1" applyBorder="1" applyAlignment="1">
      <alignment horizontal="center" vertical="center"/>
    </xf>
    <xf numFmtId="0" fontId="22" fillId="2" borderId="62" xfId="0" applyNumberFormat="1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left"/>
    </xf>
    <xf numFmtId="0" fontId="3" fillId="2" borderId="64" xfId="0" applyFont="1" applyFill="1" applyBorder="1" applyAlignment="1">
      <alignment horizontal="left"/>
    </xf>
    <xf numFmtId="0" fontId="3" fillId="2" borderId="65" xfId="0" applyFont="1" applyFill="1" applyBorder="1" applyAlignment="1">
      <alignment horizontal="left"/>
    </xf>
    <xf numFmtId="1" fontId="13" fillId="2" borderId="48" xfId="0" applyNumberFormat="1" applyFont="1" applyFill="1" applyBorder="1" applyAlignment="1">
      <alignment horizontal="center" vertical="center"/>
    </xf>
    <xf numFmtId="1" fontId="5" fillId="3" borderId="49" xfId="0" applyNumberFormat="1" applyFont="1" applyFill="1" applyBorder="1"/>
    <xf numFmtId="0" fontId="13" fillId="2" borderId="56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right"/>
    </xf>
    <xf numFmtId="1" fontId="3" fillId="2" borderId="19" xfId="0" applyNumberFormat="1" applyFont="1" applyFill="1" applyBorder="1" applyAlignment="1">
      <alignment horizontal="center" vertical="center"/>
    </xf>
    <xf numFmtId="1" fontId="5" fillId="2" borderId="20" xfId="0" applyNumberFormat="1" applyFont="1" applyFill="1" applyBorder="1"/>
    <xf numFmtId="0" fontId="15" fillId="2" borderId="18" xfId="0" applyFont="1" applyFill="1" applyBorder="1" applyAlignment="1">
      <alignment horizontal="center" vertical="center"/>
    </xf>
    <xf numFmtId="0" fontId="25" fillId="2" borderId="20" xfId="0" applyFont="1" applyFill="1" applyBorder="1"/>
    <xf numFmtId="49" fontId="13" fillId="2" borderId="48" xfId="0" applyNumberFormat="1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right"/>
    </xf>
    <xf numFmtId="0" fontId="12" fillId="2" borderId="13" xfId="0" applyFont="1" applyFill="1" applyBorder="1" applyAlignment="1">
      <alignment horizontal="center" vertical="center"/>
    </xf>
    <xf numFmtId="0" fontId="5" fillId="0" borderId="14" xfId="0" applyFont="1" applyBorder="1"/>
    <xf numFmtId="0" fontId="5" fillId="0" borderId="15" xfId="0" applyFont="1" applyBorder="1"/>
    <xf numFmtId="165" fontId="12" fillId="2" borderId="13" xfId="0" applyNumberFormat="1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17" fillId="2" borderId="5" xfId="0" applyFont="1" applyFill="1" applyBorder="1" applyAlignment="1">
      <alignment horizontal="center" vertical="center"/>
    </xf>
    <xf numFmtId="0" fontId="5" fillId="0" borderId="37" xfId="0" applyFont="1" applyBorder="1"/>
    <xf numFmtId="0" fontId="13" fillId="2" borderId="27" xfId="0" applyFont="1" applyFill="1" applyBorder="1" applyAlignment="1">
      <alignment horizontal="center" vertical="center"/>
    </xf>
    <xf numFmtId="0" fontId="5" fillId="2" borderId="54" xfId="0" applyFont="1" applyFill="1" applyBorder="1"/>
    <xf numFmtId="0" fontId="3" fillId="2" borderId="28" xfId="0" applyFont="1" applyFill="1" applyBorder="1" applyAlignment="1">
      <alignment horizontal="center"/>
    </xf>
    <xf numFmtId="0" fontId="5" fillId="2" borderId="28" xfId="0" applyFont="1" applyFill="1" applyBorder="1"/>
    <xf numFmtId="0" fontId="13" fillId="2" borderId="27" xfId="0" applyFont="1" applyFill="1" applyBorder="1" applyAlignment="1">
      <alignment horizontal="right"/>
    </xf>
    <xf numFmtId="1" fontId="5" fillId="2" borderId="49" xfId="0" applyNumberFormat="1" applyFont="1" applyFill="1" applyBorder="1"/>
    <xf numFmtId="0" fontId="17" fillId="2" borderId="57" xfId="0" applyFont="1" applyFill="1" applyBorder="1" applyAlignment="1">
      <alignment horizontal="center" vertical="center"/>
    </xf>
    <xf numFmtId="0" fontId="5" fillId="0" borderId="28" xfId="0" applyFont="1" applyBorder="1"/>
    <xf numFmtId="0" fontId="5" fillId="0" borderId="54" xfId="0" applyFont="1" applyBorder="1"/>
    <xf numFmtId="0" fontId="11" fillId="2" borderId="0" xfId="0" applyFont="1" applyFill="1" applyBorder="1" applyAlignment="1">
      <alignment horizontal="left" vertical="center" wrapText="1"/>
    </xf>
    <xf numFmtId="0" fontId="29" fillId="2" borderId="0" xfId="0" applyFont="1" applyFill="1" applyBorder="1" applyAlignment="1">
      <alignment horizontal="left" vertical="center"/>
    </xf>
    <xf numFmtId="0" fontId="12" fillId="2" borderId="42" xfId="0" applyFont="1" applyFill="1" applyBorder="1" applyAlignment="1">
      <alignment horizontal="left" vertical="center"/>
    </xf>
    <xf numFmtId="0" fontId="17" fillId="2" borderId="27" xfId="0" applyFont="1" applyFill="1" applyBorder="1" applyAlignment="1">
      <alignment horizontal="right" vertical="center"/>
    </xf>
    <xf numFmtId="0" fontId="5" fillId="0" borderId="29" xfId="0" applyFont="1" applyBorder="1"/>
    <xf numFmtId="0" fontId="12" fillId="2" borderId="31" xfId="0" applyFont="1" applyFill="1" applyBorder="1" applyAlignment="1">
      <alignment horizontal="center" vertical="center" wrapText="1"/>
    </xf>
    <xf numFmtId="0" fontId="5" fillId="0" borderId="32" xfId="0" applyFont="1" applyBorder="1"/>
    <xf numFmtId="0" fontId="5" fillId="0" borderId="41" xfId="0" applyFont="1" applyBorder="1"/>
    <xf numFmtId="0" fontId="5" fillId="0" borderId="10" xfId="0" applyFont="1" applyBorder="1"/>
    <xf numFmtId="0" fontId="5" fillId="0" borderId="39" xfId="0" applyFont="1" applyBorder="1"/>
    <xf numFmtId="0" fontId="30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right" vertical="center"/>
    </xf>
    <xf numFmtId="0" fontId="11" fillId="2" borderId="42" xfId="0" applyFont="1" applyFill="1" applyBorder="1" applyAlignment="1">
      <alignment horizontal="left" vertical="center"/>
    </xf>
    <xf numFmtId="0" fontId="26" fillId="0" borderId="14" xfId="0" applyFont="1" applyBorder="1"/>
    <xf numFmtId="0" fontId="26" fillId="0" borderId="15" xfId="0" applyFont="1" applyBorder="1"/>
    <xf numFmtId="0" fontId="11" fillId="0" borderId="0" xfId="0" applyFont="1" applyBorder="1" applyAlignment="1">
      <alignment horizontal="left" wrapText="1"/>
    </xf>
    <xf numFmtId="0" fontId="4" fillId="2" borderId="5" xfId="0" applyFont="1" applyFill="1" applyBorder="1" applyAlignment="1">
      <alignment horizontal="center" vertical="center"/>
    </xf>
    <xf numFmtId="0" fontId="26" fillId="0" borderId="6" xfId="0" applyFont="1" applyBorder="1"/>
    <xf numFmtId="0" fontId="26" fillId="0" borderId="37" xfId="0" applyFont="1" applyBorder="1"/>
    <xf numFmtId="0" fontId="15" fillId="2" borderId="47" xfId="0" applyFont="1" applyFill="1" applyBorder="1" applyAlignment="1">
      <alignment horizontal="center" vertical="center"/>
    </xf>
    <xf numFmtId="0" fontId="25" fillId="3" borderId="24" xfId="0" applyFont="1" applyFill="1" applyBorder="1"/>
    <xf numFmtId="0" fontId="15" fillId="2" borderId="12" xfId="0" applyFont="1" applyFill="1" applyBorder="1" applyAlignment="1">
      <alignment horizontal="center" vertical="center"/>
    </xf>
    <xf numFmtId="0" fontId="25" fillId="2" borderId="16" xfId="0" applyFont="1" applyFill="1" applyBorder="1"/>
    <xf numFmtId="0" fontId="18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7" fillId="2" borderId="12" xfId="0" applyFont="1" applyFill="1" applyBorder="1" applyAlignment="1">
      <alignment horizontal="center" textRotation="90" wrapText="1"/>
    </xf>
    <xf numFmtId="0" fontId="7" fillId="2" borderId="16" xfId="0" applyFont="1" applyFill="1" applyBorder="1" applyAlignment="1">
      <alignment horizontal="center" textRotation="90" wrapText="1"/>
    </xf>
    <xf numFmtId="0" fontId="7" fillId="2" borderId="23" xfId="0" applyFont="1" applyFill="1" applyBorder="1" applyAlignment="1">
      <alignment horizontal="center" textRotation="90" wrapText="1"/>
    </xf>
    <xf numFmtId="0" fontId="5" fillId="3" borderId="4" xfId="0" applyFont="1" applyFill="1" applyBorder="1"/>
    <xf numFmtId="0" fontId="20" fillId="2" borderId="42" xfId="0" applyFont="1" applyFill="1" applyBorder="1" applyAlignment="1">
      <alignment horizontal="center" vertical="center"/>
    </xf>
    <xf numFmtId="0" fontId="21" fillId="3" borderId="43" xfId="0" applyFont="1" applyFill="1" applyBorder="1"/>
    <xf numFmtId="0" fontId="21" fillId="2" borderId="15" xfId="0" applyFont="1" applyFill="1" applyBorder="1"/>
    <xf numFmtId="0" fontId="21" fillId="2" borderId="43" xfId="0" applyFont="1" applyFill="1" applyBorder="1"/>
    <xf numFmtId="0" fontId="3" fillId="2" borderId="70" xfId="0" applyFont="1" applyFill="1" applyBorder="1" applyAlignment="1">
      <alignment horizontal="center" vertical="center"/>
    </xf>
    <xf numFmtId="0" fontId="5" fillId="2" borderId="73" xfId="0" applyFont="1" applyFill="1" applyBorder="1"/>
    <xf numFmtId="0" fontId="5" fillId="3" borderId="73" xfId="0" applyFont="1" applyFill="1" applyBorder="1"/>
    <xf numFmtId="0" fontId="20" fillId="2" borderId="40" xfId="0" applyFont="1" applyFill="1" applyBorder="1" applyAlignment="1">
      <alignment horizontal="center" vertical="center"/>
    </xf>
    <xf numFmtId="0" fontId="21" fillId="2" borderId="41" xfId="0" applyFont="1" applyFill="1" applyBorder="1"/>
    <xf numFmtId="0" fontId="15" fillId="2" borderId="17" xfId="0" applyFont="1" applyFill="1" applyBorder="1" applyAlignment="1">
      <alignment horizontal="center" vertical="center"/>
    </xf>
    <xf numFmtId="0" fontId="25" fillId="2" borderId="24" xfId="0" applyFont="1" applyFill="1" applyBorder="1"/>
    <xf numFmtId="0" fontId="3" fillId="5" borderId="31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25" fillId="2" borderId="17" xfId="0" applyFont="1" applyFill="1" applyBorder="1"/>
    <xf numFmtId="0" fontId="4" fillId="2" borderId="57" xfId="0" applyFont="1" applyFill="1" applyBorder="1" applyAlignment="1">
      <alignment horizontal="center" vertical="center"/>
    </xf>
    <xf numFmtId="0" fontId="26" fillId="0" borderId="28" xfId="0" applyFont="1" applyBorder="1"/>
    <xf numFmtId="0" fontId="26" fillId="0" borderId="54" xfId="0" applyFont="1" applyBorder="1"/>
    <xf numFmtId="0" fontId="4" fillId="2" borderId="27" xfId="0" applyFont="1" applyFill="1" applyBorder="1" applyAlignment="1">
      <alignment horizontal="right" vertical="center"/>
    </xf>
    <xf numFmtId="0" fontId="26" fillId="0" borderId="29" xfId="0" applyFont="1" applyBorder="1"/>
    <xf numFmtId="0" fontId="28" fillId="0" borderId="0" xfId="0" applyFont="1" applyAlignment="1">
      <alignment horizontal="center"/>
    </xf>
    <xf numFmtId="0" fontId="11" fillId="2" borderId="13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26" fillId="0" borderId="7" xfId="0" applyFont="1" applyBorder="1"/>
    <xf numFmtId="165" fontId="11" fillId="2" borderId="13" xfId="0" applyNumberFormat="1" applyFont="1" applyFill="1" applyBorder="1" applyAlignment="1">
      <alignment horizontal="center" vertical="center"/>
    </xf>
    <xf numFmtId="0" fontId="26" fillId="0" borderId="32" xfId="0" applyFont="1" applyBorder="1"/>
    <xf numFmtId="0" fontId="26" fillId="0" borderId="41" xfId="0" applyFont="1" applyBorder="1"/>
    <xf numFmtId="0" fontId="26" fillId="0" borderId="10" xfId="0" applyFont="1" applyBorder="1"/>
    <xf numFmtId="0" fontId="28" fillId="0" borderId="0" xfId="0" applyFont="1"/>
    <xf numFmtId="0" fontId="26" fillId="0" borderId="39" xfId="0" applyFont="1" applyBorder="1"/>
  </cellXfs>
  <cellStyles count="1">
    <cellStyle name="Обычный" xfId="0" builtinId="0"/>
  </cellStyles>
  <dxfs count="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2</xdr:row>
      <xdr:rowOff>0</xdr:rowOff>
    </xdr:from>
    <xdr:ext cx="4181475" cy="20574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3825" y="1190625"/>
          <a:ext cx="4181475" cy="2057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“CONFIRMED”</a:t>
          </a:r>
          <a:endParaRPr sz="1600" b="1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Rector of Jizzakh Polytechnic Institute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 </a:t>
          </a:r>
          <a:endParaRPr sz="1000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___________ A.Usmankulov</a:t>
          </a:r>
          <a:endParaRPr sz="1600" b="1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2024- yil «____» ______________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lang="en-US" sz="1600" b="1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m.o'.</a:t>
          </a:r>
          <a:endParaRPr sz="16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123825</xdr:colOff>
      <xdr:row>1</xdr:row>
      <xdr:rowOff>190500</xdr:rowOff>
    </xdr:from>
    <xdr:ext cx="6629400" cy="18954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457825" y="1181100"/>
          <a:ext cx="6629400" cy="1895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WORKING STUDY PLAN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 </a:t>
          </a:r>
          <a:endParaRPr sz="1000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Field of study: 60710400-Power Engineering</a:t>
          </a:r>
          <a:endParaRPr sz="1600" b="1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48</xdr:col>
      <xdr:colOff>0</xdr:colOff>
      <xdr:row>2</xdr:row>
      <xdr:rowOff>0</xdr:rowOff>
    </xdr:from>
    <xdr:ext cx="4171950" cy="2057400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315950" y="1190625"/>
          <a:ext cx="4171950" cy="2057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Academic degree	– </a:t>
          </a:r>
          <a:r>
            <a:rPr lang="en-US" sz="16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BACHELOR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Study form	– </a:t>
          </a:r>
          <a:r>
            <a:rPr lang="en-US" sz="16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credit system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Form of education	–</a:t>
          </a:r>
          <a:r>
            <a:rPr lang="en-US" sz="16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full-time</a:t>
          </a:r>
          <a:endParaRPr sz="1600" b="0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Times New Roman"/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Duration of study	– </a:t>
          </a:r>
          <a:r>
            <a:rPr lang="en-US" sz="1600" b="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4 years                         </a:t>
          </a: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Qualification</a:t>
          </a:r>
          <a:r>
            <a:rPr lang="en-US" sz="1600" b="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–   </a:t>
          </a:r>
          <a:r>
            <a:rPr lang="en-US" sz="1600" b="0">
              <a:solidFill>
                <a:sysClr val="windowText" lastClr="000000"/>
              </a:solidFill>
              <a:latin typeface="Times New Roman" pitchFamily="18" charset="0"/>
              <a:ea typeface="Calibri"/>
              <a:cs typeface="Times New Roman" pitchFamily="18" charset="0"/>
              <a:sym typeface="Calibri"/>
            </a:rPr>
            <a:t>power engineer (electrical supply, energy auditor)</a:t>
          </a:r>
          <a:endParaRPr sz="1600" b="0">
            <a:solidFill>
              <a:sysClr val="windowText" lastClr="000000"/>
            </a:solidFill>
            <a:latin typeface="Times New Roman" pitchFamily="18" charset="0"/>
            <a:ea typeface="Times New Roman"/>
            <a:cs typeface="Times New Roman" pitchFamily="18" charset="0"/>
            <a:sym typeface="Times New Roma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2</xdr:row>
      <xdr:rowOff>0</xdr:rowOff>
    </xdr:from>
    <xdr:ext cx="4181475" cy="20574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3825" y="600075"/>
          <a:ext cx="4181475" cy="2057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“TASDIQLAYMAN”</a:t>
          </a:r>
          <a:endParaRPr sz="1600" b="1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Jizzax politexnika instituti rektori</a:t>
          </a:r>
          <a:endParaRPr sz="1600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 </a:t>
          </a:r>
          <a:endParaRPr sz="1600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___________ A.Usmankulov</a:t>
          </a:r>
          <a:endParaRPr sz="1600" b="1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2024- yil «____» ______________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lang="en-US" sz="1600" b="1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m.o'.</a:t>
          </a:r>
          <a:endParaRPr sz="16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123825</xdr:colOff>
      <xdr:row>1</xdr:row>
      <xdr:rowOff>190500</xdr:rowOff>
    </xdr:from>
    <xdr:ext cx="6629400" cy="18954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133975" y="590550"/>
          <a:ext cx="6629400" cy="1895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O'QUV REJA</a:t>
          </a:r>
          <a:endParaRPr sz="1600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 </a:t>
          </a:r>
          <a:endParaRPr sz="1600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Ta’lim yo'nalishi: </a:t>
          </a:r>
          <a:r>
            <a:rPr lang="en-US" sz="1600" b="1" i="1"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  <a:sym typeface="Times New Roman"/>
            </a:rPr>
            <a:t>60710400-Energetika</a:t>
          </a:r>
          <a:r>
            <a:rPr lang="en-US" sz="1600" b="1" i="1" baseline="0"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  <a:sym typeface="Times New Roman"/>
            </a:rPr>
            <a:t> muhandisligi</a:t>
          </a:r>
          <a:r>
            <a:rPr lang="en-US" sz="1600" b="1" i="1"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endParaRPr sz="1600" b="1" i="1">
            <a:solidFill>
              <a:sysClr val="windowText" lastClr="00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600" b="1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48</xdr:col>
      <xdr:colOff>0</xdr:colOff>
      <xdr:row>2</xdr:row>
      <xdr:rowOff>0</xdr:rowOff>
    </xdr:from>
    <xdr:ext cx="4171950" cy="2057400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3198929" y="1197429"/>
          <a:ext cx="4171950" cy="2057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Akademik daraja	– </a:t>
          </a:r>
          <a:r>
            <a:rPr lang="en-US" sz="16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BAKALAVR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O'qish shakli	– </a:t>
          </a:r>
          <a:r>
            <a:rPr lang="en-US" sz="16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kredit  tizimi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Ta'lim shakli	–</a:t>
          </a:r>
          <a:r>
            <a:rPr lang="en-US" sz="16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kunduzgi</a:t>
          </a:r>
          <a:endParaRPr sz="1600" b="0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Times New Roman"/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O'qish muddati	– </a:t>
          </a:r>
          <a:r>
            <a:rPr lang="en-US" sz="1600" b="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4 </a:t>
          </a:r>
          <a:r>
            <a:rPr lang="en-US" sz="16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yil</a:t>
          </a:r>
          <a:r>
            <a:rPr lang="en-US" sz="1600" b="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     </a:t>
          </a: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Kvalifikatsiya</a:t>
          </a:r>
          <a:r>
            <a:rPr lang="en-US" sz="1600" b="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–   </a:t>
          </a:r>
          <a:r>
            <a:rPr lang="en-US" sz="1600" b="0">
              <a:solidFill>
                <a:sysClr val="windowText" lastClr="000000"/>
              </a:solidFill>
              <a:latin typeface="Times New Roman" pitchFamily="18" charset="0"/>
              <a:ea typeface="Calibri"/>
              <a:cs typeface="Times New Roman" pitchFamily="18" charset="0"/>
              <a:sym typeface="Calibri"/>
            </a:rPr>
            <a:t>muhandis-energetik (elektr ta’minoti bo'yicha, energoauditor)</a:t>
          </a:r>
          <a:endParaRPr sz="1600" b="0">
            <a:solidFill>
              <a:sysClr val="windowText" lastClr="000000"/>
            </a:solidFill>
            <a:latin typeface="Times New Roman" pitchFamily="18" charset="0"/>
            <a:ea typeface="Times New Roman"/>
            <a:cs typeface="Times New Roman" pitchFamily="18" charset="0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CE152"/>
  <sheetViews>
    <sheetView tabSelected="1" view="pageBreakPreview" topLeftCell="A98" zoomScale="70" zoomScaleNormal="100" zoomScaleSheetLayoutView="70" workbookViewId="0">
      <selection activeCell="I26" sqref="I26:K28"/>
    </sheetView>
  </sheetViews>
  <sheetFormatPr defaultColWidth="14.42578125" defaultRowHeight="15" customHeight="1"/>
  <cols>
    <col min="1" max="1" width="3.85546875" style="88" customWidth="1"/>
    <col min="2" max="4" width="4" style="88" customWidth="1"/>
    <col min="5" max="5" width="12.140625" style="88" customWidth="1"/>
    <col min="6" max="26" width="4" style="88" customWidth="1"/>
    <col min="27" max="27" width="3" style="88" bestFit="1" customWidth="1"/>
    <col min="28" max="28" width="3.42578125" style="88" customWidth="1"/>
    <col min="29" max="29" width="3.7109375" style="88" customWidth="1"/>
    <col min="30" max="30" width="4" style="88" customWidth="1"/>
    <col min="31" max="31" width="4.85546875" style="88" customWidth="1"/>
    <col min="32" max="32" width="4.7109375" style="88" customWidth="1"/>
    <col min="33" max="64" width="4" style="88" customWidth="1"/>
    <col min="65" max="83" width="8.85546875" style="88" hidden="1" customWidth="1"/>
    <col min="84" max="84" width="4.5703125" style="88" customWidth="1"/>
    <col min="85" max="16384" width="14.42578125" style="88"/>
  </cols>
  <sheetData>
    <row r="1" spans="1:83" ht="78" customHeight="1">
      <c r="A1" s="147" t="s">
        <v>290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4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</row>
    <row r="2" spans="1:83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</row>
    <row r="3" spans="1:8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</row>
    <row r="4" spans="1:83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</row>
    <row r="5" spans="1:83" ht="11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</row>
    <row r="6" spans="1:83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</row>
    <row r="7" spans="1:83" ht="15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</row>
    <row r="8" spans="1:83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</row>
    <row r="9" spans="1:83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</row>
    <row r="10" spans="1:83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</row>
    <row r="11" spans="1:83" ht="8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</row>
    <row r="12" spans="1:83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</row>
    <row r="13" spans="1:83" ht="0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ht="15.75" customHeight="1" thickBot="1">
      <c r="A14" s="100"/>
      <c r="B14" s="177" t="s">
        <v>291</v>
      </c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178"/>
      <c r="BN14" s="178"/>
      <c r="BO14" s="178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ht="30" customHeight="1">
      <c r="A15" s="1"/>
      <c r="B15" s="149" t="s">
        <v>312</v>
      </c>
      <c r="C15" s="152" t="s">
        <v>292</v>
      </c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4"/>
      <c r="BC15" s="158" t="s">
        <v>304</v>
      </c>
      <c r="BD15" s="159"/>
      <c r="BE15" s="159"/>
      <c r="BF15" s="159"/>
      <c r="BG15" s="159"/>
      <c r="BH15" s="160"/>
      <c r="BI15" s="161" t="s">
        <v>310</v>
      </c>
      <c r="BJ15" s="164" t="s">
        <v>305</v>
      </c>
      <c r="BK15" s="165"/>
      <c r="BL15" s="1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ht="15.75" customHeight="1">
      <c r="A16" s="1"/>
      <c r="B16" s="150"/>
      <c r="C16" s="155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7"/>
      <c r="BC16" s="170" t="s">
        <v>305</v>
      </c>
      <c r="BD16" s="171" t="s">
        <v>7</v>
      </c>
      <c r="BE16" s="172"/>
      <c r="BF16" s="172"/>
      <c r="BG16" s="172"/>
      <c r="BH16" s="173"/>
      <c r="BI16" s="162"/>
      <c r="BJ16" s="166"/>
      <c r="BK16" s="167"/>
      <c r="BL16" s="1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ht="94.5" customHeight="1">
      <c r="A17" s="1"/>
      <c r="B17" s="150"/>
      <c r="C17" s="155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7"/>
      <c r="BC17" s="162"/>
      <c r="BD17" s="174" t="s">
        <v>306</v>
      </c>
      <c r="BE17" s="170" t="s">
        <v>307</v>
      </c>
      <c r="BF17" s="192" t="s">
        <v>308</v>
      </c>
      <c r="BG17" s="170" t="s">
        <v>286</v>
      </c>
      <c r="BH17" s="192" t="s">
        <v>309</v>
      </c>
      <c r="BI17" s="162"/>
      <c r="BJ17" s="166"/>
      <c r="BK17" s="167"/>
      <c r="BL17" s="1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ht="15.75" customHeight="1">
      <c r="A18" s="1"/>
      <c r="B18" s="150"/>
      <c r="C18" s="186" t="s">
        <v>293</v>
      </c>
      <c r="D18" s="187"/>
      <c r="E18" s="187"/>
      <c r="F18" s="188"/>
      <c r="G18" s="186" t="s">
        <v>294</v>
      </c>
      <c r="H18" s="187"/>
      <c r="I18" s="187"/>
      <c r="J18" s="187"/>
      <c r="K18" s="188"/>
      <c r="L18" s="186" t="s">
        <v>295</v>
      </c>
      <c r="M18" s="187"/>
      <c r="N18" s="187"/>
      <c r="O18" s="188"/>
      <c r="P18" s="186" t="s">
        <v>296</v>
      </c>
      <c r="Q18" s="187"/>
      <c r="R18" s="187"/>
      <c r="S18" s="188"/>
      <c r="T18" s="186" t="s">
        <v>297</v>
      </c>
      <c r="U18" s="187"/>
      <c r="V18" s="187"/>
      <c r="W18" s="187"/>
      <c r="X18" s="188"/>
      <c r="Y18" s="186" t="s">
        <v>298</v>
      </c>
      <c r="Z18" s="187"/>
      <c r="AA18" s="187"/>
      <c r="AB18" s="188"/>
      <c r="AC18" s="186" t="s">
        <v>299</v>
      </c>
      <c r="AD18" s="187"/>
      <c r="AE18" s="187"/>
      <c r="AF18" s="188"/>
      <c r="AG18" s="186" t="s">
        <v>300</v>
      </c>
      <c r="AH18" s="187"/>
      <c r="AI18" s="187"/>
      <c r="AJ18" s="188"/>
      <c r="AK18" s="186" t="s">
        <v>18</v>
      </c>
      <c r="AL18" s="187"/>
      <c r="AM18" s="187"/>
      <c r="AN18" s="187"/>
      <c r="AO18" s="188"/>
      <c r="AP18" s="186" t="s">
        <v>301</v>
      </c>
      <c r="AQ18" s="187"/>
      <c r="AR18" s="187"/>
      <c r="AS18" s="188"/>
      <c r="AT18" s="186" t="s">
        <v>302</v>
      </c>
      <c r="AU18" s="187"/>
      <c r="AV18" s="187"/>
      <c r="AW18" s="187"/>
      <c r="AX18" s="188"/>
      <c r="AY18" s="189" t="s">
        <v>303</v>
      </c>
      <c r="AZ18" s="190"/>
      <c r="BA18" s="190"/>
      <c r="BB18" s="191"/>
      <c r="BC18" s="162"/>
      <c r="BD18" s="175"/>
      <c r="BE18" s="162"/>
      <c r="BF18" s="193"/>
      <c r="BG18" s="162"/>
      <c r="BH18" s="193"/>
      <c r="BI18" s="162"/>
      <c r="BJ18" s="166"/>
      <c r="BK18" s="167"/>
      <c r="BL18" s="1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ht="15.75" customHeight="1">
      <c r="A19" s="1"/>
      <c r="B19" s="151"/>
      <c r="C19" s="69">
        <v>1</v>
      </c>
      <c r="D19" s="69">
        <v>2</v>
      </c>
      <c r="E19" s="69">
        <v>3</v>
      </c>
      <c r="F19" s="69">
        <v>4</v>
      </c>
      <c r="G19" s="69">
        <v>5</v>
      </c>
      <c r="H19" s="69">
        <v>6</v>
      </c>
      <c r="I19" s="69">
        <v>7</v>
      </c>
      <c r="J19" s="69">
        <v>8</v>
      </c>
      <c r="K19" s="69">
        <v>9</v>
      </c>
      <c r="L19" s="69">
        <v>10</v>
      </c>
      <c r="M19" s="69">
        <v>11</v>
      </c>
      <c r="N19" s="69">
        <v>12</v>
      </c>
      <c r="O19" s="69">
        <v>13</v>
      </c>
      <c r="P19" s="69">
        <v>14</v>
      </c>
      <c r="Q19" s="69">
        <v>15</v>
      </c>
      <c r="R19" s="69">
        <v>16</v>
      </c>
      <c r="S19" s="69">
        <v>17</v>
      </c>
      <c r="T19" s="69">
        <v>18</v>
      </c>
      <c r="U19" s="69">
        <v>19</v>
      </c>
      <c r="V19" s="69">
        <v>20</v>
      </c>
      <c r="W19" s="69">
        <v>21</v>
      </c>
      <c r="X19" s="69">
        <v>22</v>
      </c>
      <c r="Y19" s="69">
        <v>23</v>
      </c>
      <c r="Z19" s="69">
        <v>24</v>
      </c>
      <c r="AA19" s="69">
        <v>25</v>
      </c>
      <c r="AB19" s="69">
        <v>26</v>
      </c>
      <c r="AC19" s="69">
        <v>27</v>
      </c>
      <c r="AD19" s="69">
        <v>28</v>
      </c>
      <c r="AE19" s="69">
        <v>29</v>
      </c>
      <c r="AF19" s="69">
        <v>30</v>
      </c>
      <c r="AG19" s="69">
        <v>31</v>
      </c>
      <c r="AH19" s="69">
        <v>32</v>
      </c>
      <c r="AI19" s="69">
        <v>33</v>
      </c>
      <c r="AJ19" s="69">
        <v>34</v>
      </c>
      <c r="AK19" s="69">
        <v>35</v>
      </c>
      <c r="AL19" s="69">
        <v>36</v>
      </c>
      <c r="AM19" s="69">
        <v>37</v>
      </c>
      <c r="AN19" s="69">
        <v>38</v>
      </c>
      <c r="AO19" s="69">
        <v>39</v>
      </c>
      <c r="AP19" s="69">
        <v>40</v>
      </c>
      <c r="AQ19" s="69">
        <v>41</v>
      </c>
      <c r="AR19" s="69">
        <v>42</v>
      </c>
      <c r="AS19" s="69">
        <v>43</v>
      </c>
      <c r="AT19" s="69">
        <v>44</v>
      </c>
      <c r="AU19" s="69">
        <v>45</v>
      </c>
      <c r="AV19" s="69">
        <v>46</v>
      </c>
      <c r="AW19" s="69">
        <v>47</v>
      </c>
      <c r="AX19" s="69">
        <v>48</v>
      </c>
      <c r="AY19" s="7">
        <v>49</v>
      </c>
      <c r="AZ19" s="7">
        <v>50</v>
      </c>
      <c r="BA19" s="7">
        <v>51</v>
      </c>
      <c r="BB19" s="7">
        <v>52</v>
      </c>
      <c r="BC19" s="163"/>
      <c r="BD19" s="176"/>
      <c r="BE19" s="163"/>
      <c r="BF19" s="194"/>
      <c r="BG19" s="163"/>
      <c r="BH19" s="194"/>
      <c r="BI19" s="163"/>
      <c r="BJ19" s="168"/>
      <c r="BK19" s="169"/>
      <c r="BL19" s="1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ht="15.75" customHeight="1">
      <c r="A20" s="1"/>
      <c r="B20" s="8" t="s">
        <v>22</v>
      </c>
      <c r="C20" s="7" t="s">
        <v>23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 t="s">
        <v>24</v>
      </c>
      <c r="T20" s="7" t="s">
        <v>24</v>
      </c>
      <c r="U20" s="7" t="s">
        <v>25</v>
      </c>
      <c r="V20" s="7" t="s">
        <v>25</v>
      </c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 t="s">
        <v>25</v>
      </c>
      <c r="AM20" s="7" t="s">
        <v>25</v>
      </c>
      <c r="AN20" s="7" t="s">
        <v>24</v>
      </c>
      <c r="AO20" s="7" t="s">
        <v>24</v>
      </c>
      <c r="AP20" s="7" t="s">
        <v>24</v>
      </c>
      <c r="AQ20" s="7" t="s">
        <v>24</v>
      </c>
      <c r="AR20" s="7" t="s">
        <v>24</v>
      </c>
      <c r="AS20" s="7" t="s">
        <v>24</v>
      </c>
      <c r="AT20" s="7" t="s">
        <v>24</v>
      </c>
      <c r="AU20" s="7" t="s">
        <v>24</v>
      </c>
      <c r="AV20" s="7" t="s">
        <v>24</v>
      </c>
      <c r="AW20" s="7" t="s">
        <v>24</v>
      </c>
      <c r="AX20" s="7" t="s">
        <v>24</v>
      </c>
      <c r="AY20" s="7" t="s">
        <v>24</v>
      </c>
      <c r="AZ20" s="7" t="s">
        <v>24</v>
      </c>
      <c r="BA20" s="7" t="s">
        <v>24</v>
      </c>
      <c r="BB20" s="7" t="s">
        <v>24</v>
      </c>
      <c r="BC20" s="7">
        <f>SUM(BD20:BH20)</f>
        <v>35</v>
      </c>
      <c r="BD20" s="7">
        <v>30</v>
      </c>
      <c r="BE20" s="7">
        <f>COUNTIF(C20:BB20,"=A")</f>
        <v>4</v>
      </c>
      <c r="BF20" s="7">
        <f>COUNTIF(C20:BB20,"=K")</f>
        <v>1</v>
      </c>
      <c r="BG20" s="7"/>
      <c r="BH20" s="7"/>
      <c r="BI20" s="7">
        <f>COUNTIF(C20:BB20,"=T")</f>
        <v>17</v>
      </c>
      <c r="BJ20" s="179">
        <f>BI20+BC20</f>
        <v>52</v>
      </c>
      <c r="BK20" s="180"/>
      <c r="BL20" s="1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ht="15.75" customHeight="1">
      <c r="A21" s="1"/>
      <c r="B21" s="8" t="s">
        <v>26</v>
      </c>
      <c r="C21" s="7" t="s">
        <v>23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 t="s">
        <v>24</v>
      </c>
      <c r="T21" s="7" t="s">
        <v>24</v>
      </c>
      <c r="U21" s="7" t="s">
        <v>25</v>
      </c>
      <c r="V21" s="7" t="s">
        <v>25</v>
      </c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 t="s">
        <v>25</v>
      </c>
      <c r="AM21" s="7" t="s">
        <v>25</v>
      </c>
      <c r="AN21" s="7" t="s">
        <v>24</v>
      </c>
      <c r="AO21" s="7" t="s">
        <v>24</v>
      </c>
      <c r="AP21" s="7" t="s">
        <v>24</v>
      </c>
      <c r="AQ21" s="7" t="s">
        <v>24</v>
      </c>
      <c r="AR21" s="7" t="s">
        <v>24</v>
      </c>
      <c r="AS21" s="7" t="s">
        <v>24</v>
      </c>
      <c r="AT21" s="7" t="s">
        <v>24</v>
      </c>
      <c r="AU21" s="7" t="s">
        <v>24</v>
      </c>
      <c r="AV21" s="7" t="s">
        <v>24</v>
      </c>
      <c r="AW21" s="7" t="s">
        <v>24</v>
      </c>
      <c r="AX21" s="7" t="s">
        <v>24</v>
      </c>
      <c r="AY21" s="7" t="s">
        <v>24</v>
      </c>
      <c r="AZ21" s="7" t="s">
        <v>24</v>
      </c>
      <c r="BA21" s="7" t="s">
        <v>24</v>
      </c>
      <c r="BB21" s="7" t="s">
        <v>24</v>
      </c>
      <c r="BC21" s="7">
        <f t="shared" ref="BC21:BC23" si="0">SUM(BD21:BH21)</f>
        <v>35</v>
      </c>
      <c r="BD21" s="7">
        <v>30</v>
      </c>
      <c r="BE21" s="7">
        <f>COUNTIF(C21:BB21,"=A")</f>
        <v>4</v>
      </c>
      <c r="BF21" s="7">
        <f>COUNTIF(C21:BB21,"=K")</f>
        <v>1</v>
      </c>
      <c r="BG21" s="7"/>
      <c r="BH21" s="7"/>
      <c r="BI21" s="7">
        <v>17</v>
      </c>
      <c r="BJ21" s="179">
        <f t="shared" ref="BJ21:BJ23" si="1">BI21+BC21</f>
        <v>52</v>
      </c>
      <c r="BK21" s="180"/>
      <c r="BL21" s="1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ht="15.75" customHeight="1">
      <c r="A22" s="1"/>
      <c r="B22" s="8" t="s">
        <v>28</v>
      </c>
      <c r="C22" s="7" t="s">
        <v>23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 t="s">
        <v>24</v>
      </c>
      <c r="T22" s="7" t="s">
        <v>24</v>
      </c>
      <c r="U22" s="7" t="s">
        <v>25</v>
      </c>
      <c r="V22" s="7" t="s">
        <v>25</v>
      </c>
      <c r="W22" s="7"/>
      <c r="X22" s="7"/>
      <c r="Y22" s="7"/>
      <c r="Z22" s="7"/>
      <c r="AA22" s="7"/>
      <c r="AB22" s="7"/>
      <c r="AC22" s="7"/>
      <c r="AD22" s="71"/>
      <c r="AE22" s="7"/>
      <c r="AF22" s="7"/>
      <c r="AG22" s="7"/>
      <c r="AH22" s="7"/>
      <c r="AI22" s="7"/>
      <c r="AJ22" s="7"/>
      <c r="AK22" s="7"/>
      <c r="AL22" s="7" t="s">
        <v>25</v>
      </c>
      <c r="AM22" s="7" t="s">
        <v>25</v>
      </c>
      <c r="AN22" s="7" t="s">
        <v>27</v>
      </c>
      <c r="AO22" s="7" t="s">
        <v>27</v>
      </c>
      <c r="AP22" s="7" t="s">
        <v>27</v>
      </c>
      <c r="AQ22" s="7" t="s">
        <v>27</v>
      </c>
      <c r="AR22" s="7" t="s">
        <v>24</v>
      </c>
      <c r="AS22" s="7" t="s">
        <v>24</v>
      </c>
      <c r="AT22" s="7" t="s">
        <v>24</v>
      </c>
      <c r="AU22" s="7" t="s">
        <v>24</v>
      </c>
      <c r="AV22" s="7" t="s">
        <v>24</v>
      </c>
      <c r="AW22" s="7" t="s">
        <v>24</v>
      </c>
      <c r="AX22" s="7" t="s">
        <v>24</v>
      </c>
      <c r="AY22" s="7" t="s">
        <v>24</v>
      </c>
      <c r="AZ22" s="7" t="s">
        <v>24</v>
      </c>
      <c r="BA22" s="7" t="s">
        <v>24</v>
      </c>
      <c r="BB22" s="7" t="s">
        <v>24</v>
      </c>
      <c r="BC22" s="7">
        <f t="shared" si="0"/>
        <v>39</v>
      </c>
      <c r="BD22" s="7">
        <v>30</v>
      </c>
      <c r="BE22" s="7">
        <f>COUNTIF(C22:BB22,"=A")</f>
        <v>4</v>
      </c>
      <c r="BF22" s="7">
        <f>COUNTIF(C22:BB22,"=K")</f>
        <v>1</v>
      </c>
      <c r="BG22" s="7">
        <f>COUNTIF(C22:BB22,"=M")+COUNTIF(C22:BB22,"=P")</f>
        <v>4</v>
      </c>
      <c r="BH22" s="7"/>
      <c r="BI22" s="7">
        <v>13</v>
      </c>
      <c r="BJ22" s="179">
        <f t="shared" si="1"/>
        <v>52</v>
      </c>
      <c r="BK22" s="180"/>
      <c r="BL22" s="1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ht="15.75" customHeight="1">
      <c r="A23" s="1"/>
      <c r="B23" s="8" t="s">
        <v>29</v>
      </c>
      <c r="C23" s="7" t="s">
        <v>23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 t="s">
        <v>24</v>
      </c>
      <c r="T23" s="7" t="s">
        <v>24</v>
      </c>
      <c r="U23" s="7" t="s">
        <v>25</v>
      </c>
      <c r="V23" s="7" t="s">
        <v>25</v>
      </c>
      <c r="W23" s="7" t="s">
        <v>27</v>
      </c>
      <c r="X23" s="7" t="s">
        <v>27</v>
      </c>
      <c r="Y23" s="7" t="s">
        <v>27</v>
      </c>
      <c r="Z23" s="7" t="s">
        <v>27</v>
      </c>
      <c r="AA23" s="7" t="s">
        <v>27</v>
      </c>
      <c r="AB23" s="7" t="s">
        <v>27</v>
      </c>
      <c r="AC23" s="103" t="s">
        <v>27</v>
      </c>
      <c r="AD23" s="72" t="s">
        <v>27</v>
      </c>
      <c r="AE23" s="70" t="s">
        <v>27</v>
      </c>
      <c r="AF23" s="7" t="s">
        <v>27</v>
      </c>
      <c r="AG23" s="7" t="s">
        <v>27</v>
      </c>
      <c r="AH23" s="7" t="s">
        <v>27</v>
      </c>
      <c r="AI23" s="7" t="s">
        <v>27</v>
      </c>
      <c r="AJ23" s="7" t="s">
        <v>27</v>
      </c>
      <c r="AK23" s="7" t="s">
        <v>27</v>
      </c>
      <c r="AL23" s="7" t="s">
        <v>194</v>
      </c>
      <c r="AM23" s="7" t="s">
        <v>194</v>
      </c>
      <c r="AN23" s="7" t="s">
        <v>194</v>
      </c>
      <c r="AO23" s="7" t="s">
        <v>194</v>
      </c>
      <c r="AP23" s="7" t="s">
        <v>194</v>
      </c>
      <c r="AQ23" s="7" t="s">
        <v>24</v>
      </c>
      <c r="AR23" s="7" t="s">
        <v>24</v>
      </c>
      <c r="AS23" s="7" t="s">
        <v>24</v>
      </c>
      <c r="AT23" s="7" t="s">
        <v>24</v>
      </c>
      <c r="AU23" s="7" t="s">
        <v>24</v>
      </c>
      <c r="AV23" s="7" t="s">
        <v>24</v>
      </c>
      <c r="AW23" s="7" t="s">
        <v>24</v>
      </c>
      <c r="AX23" s="7" t="s">
        <v>24</v>
      </c>
      <c r="AY23" s="9" t="s">
        <v>30</v>
      </c>
      <c r="AZ23" s="9" t="s">
        <v>30</v>
      </c>
      <c r="BA23" s="9" t="s">
        <v>30</v>
      </c>
      <c r="BB23" s="9" t="s">
        <v>30</v>
      </c>
      <c r="BC23" s="7">
        <f t="shared" si="0"/>
        <v>38</v>
      </c>
      <c r="BD23" s="7">
        <v>15</v>
      </c>
      <c r="BE23" s="7">
        <f>COUNTIF(C23:BB23,"=A")</f>
        <v>2</v>
      </c>
      <c r="BF23" s="7">
        <f>COUNTIF(C23:BB23,"=K")</f>
        <v>1</v>
      </c>
      <c r="BG23" s="7">
        <f>COUNTIF(C23:BB23,"=M")+COUNTIF(C23:BB23,"=P")</f>
        <v>15</v>
      </c>
      <c r="BH23" s="7">
        <f>COUNTIF(B23:BA23,"=YDA")</f>
        <v>5</v>
      </c>
      <c r="BI23" s="7">
        <f>COUNTIF(C23:BB23,"=T")</f>
        <v>10</v>
      </c>
      <c r="BJ23" s="179">
        <f t="shared" si="1"/>
        <v>48</v>
      </c>
      <c r="BK23" s="180"/>
      <c r="BL23" s="1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ht="15.75" customHeight="1" thickBot="1">
      <c r="A24" s="1"/>
      <c r="B24" s="181" t="s">
        <v>311</v>
      </c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2"/>
      <c r="AZ24" s="182"/>
      <c r="BA24" s="182"/>
      <c r="BB24" s="183"/>
      <c r="BC24" s="10">
        <f t="shared" ref="BC24:BI24" si="2">SUM(BC20:BC23)</f>
        <v>147</v>
      </c>
      <c r="BD24" s="10">
        <f t="shared" si="2"/>
        <v>105</v>
      </c>
      <c r="BE24" s="10">
        <f t="shared" si="2"/>
        <v>14</v>
      </c>
      <c r="BF24" s="10">
        <f t="shared" si="2"/>
        <v>4</v>
      </c>
      <c r="BG24" s="10">
        <f t="shared" si="2"/>
        <v>19</v>
      </c>
      <c r="BH24" s="10">
        <f t="shared" si="2"/>
        <v>5</v>
      </c>
      <c r="BI24" s="10">
        <f t="shared" si="2"/>
        <v>57</v>
      </c>
      <c r="BJ24" s="184">
        <f>SUM(BJ20:BJ23)</f>
        <v>204</v>
      </c>
      <c r="BK24" s="185"/>
      <c r="BL24" s="1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ht="15.75" customHeight="1">
      <c r="A25" s="1"/>
      <c r="B25" s="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2"/>
      <c r="BD25" s="12"/>
      <c r="BE25" s="12"/>
      <c r="BF25" s="12"/>
      <c r="BG25" s="12"/>
      <c r="BH25" s="12"/>
      <c r="BI25" s="12"/>
      <c r="BJ25" s="12"/>
      <c r="BK25" s="1"/>
      <c r="BL25" s="1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ht="19.5" customHeight="1">
      <c r="A26" s="199"/>
      <c r="B26" s="199"/>
      <c r="C26" s="199"/>
      <c r="D26" s="205"/>
      <c r="E26" s="205"/>
      <c r="F26" s="205"/>
      <c r="G26" s="205"/>
      <c r="H26" s="236"/>
      <c r="I26" s="195"/>
      <c r="J26" s="196"/>
      <c r="K26" s="197"/>
      <c r="L26" s="204" t="s">
        <v>306</v>
      </c>
      <c r="M26" s="205"/>
      <c r="N26" s="205"/>
      <c r="O26" s="205"/>
      <c r="P26" s="236"/>
      <c r="Q26" s="195" t="s">
        <v>27</v>
      </c>
      <c r="R26" s="196"/>
      <c r="S26" s="197"/>
      <c r="T26" s="204" t="s">
        <v>286</v>
      </c>
      <c r="U26" s="237"/>
      <c r="V26" s="237"/>
      <c r="W26" s="237"/>
      <c r="X26" s="236"/>
      <c r="Y26" s="195" t="s">
        <v>23</v>
      </c>
      <c r="Z26" s="196"/>
      <c r="AA26" s="197"/>
      <c r="AB26" s="204" t="s">
        <v>308</v>
      </c>
      <c r="AC26" s="205"/>
      <c r="AD26" s="205"/>
      <c r="AE26" s="205"/>
      <c r="AF26" s="236"/>
      <c r="AG26" s="195" t="s">
        <v>25</v>
      </c>
      <c r="AH26" s="196"/>
      <c r="AI26" s="197"/>
      <c r="AJ26" s="204" t="s">
        <v>307</v>
      </c>
      <c r="AK26" s="205"/>
      <c r="AL26" s="205"/>
      <c r="AM26" s="205"/>
      <c r="AN26" s="205"/>
      <c r="AO26" s="104"/>
      <c r="AP26" s="195" t="s">
        <v>194</v>
      </c>
      <c r="AQ26" s="196"/>
      <c r="AR26" s="197"/>
      <c r="AS26" s="204" t="s">
        <v>309</v>
      </c>
      <c r="AT26" s="205"/>
      <c r="AU26" s="205"/>
      <c r="AV26" s="205"/>
      <c r="AW26" s="205"/>
      <c r="AX26" s="205"/>
      <c r="AY26" s="104"/>
      <c r="AZ26" s="195" t="s">
        <v>24</v>
      </c>
      <c r="BA26" s="196"/>
      <c r="BB26" s="197"/>
      <c r="BC26" s="204" t="s">
        <v>310</v>
      </c>
      <c r="BD26" s="205"/>
      <c r="BE26" s="205"/>
      <c r="BF26" s="205"/>
      <c r="BG26" s="205"/>
      <c r="BH26" s="205"/>
      <c r="BI26" s="205"/>
      <c r="BJ26" s="205"/>
      <c r="BK26" s="87"/>
      <c r="BL26" s="87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ht="1.5" customHeight="1">
      <c r="A27" s="199"/>
      <c r="B27" s="199"/>
      <c r="C27" s="199"/>
      <c r="D27" s="205"/>
      <c r="E27" s="205"/>
      <c r="F27" s="205"/>
      <c r="G27" s="205"/>
      <c r="H27" s="236"/>
      <c r="I27" s="198"/>
      <c r="J27" s="199"/>
      <c r="K27" s="200"/>
      <c r="L27" s="204"/>
      <c r="M27" s="205"/>
      <c r="N27" s="205"/>
      <c r="O27" s="205"/>
      <c r="P27" s="236"/>
      <c r="Q27" s="198"/>
      <c r="R27" s="199"/>
      <c r="S27" s="200"/>
      <c r="T27" s="204"/>
      <c r="U27" s="237"/>
      <c r="V27" s="237"/>
      <c r="W27" s="237"/>
      <c r="X27" s="236"/>
      <c r="Y27" s="198"/>
      <c r="Z27" s="199"/>
      <c r="AA27" s="200"/>
      <c r="AB27" s="204"/>
      <c r="AC27" s="205"/>
      <c r="AD27" s="205"/>
      <c r="AE27" s="205"/>
      <c r="AF27" s="236"/>
      <c r="AG27" s="198"/>
      <c r="AH27" s="199"/>
      <c r="AI27" s="200"/>
      <c r="AJ27" s="204"/>
      <c r="AK27" s="205"/>
      <c r="AL27" s="205"/>
      <c r="AM27" s="205"/>
      <c r="AN27" s="205"/>
      <c r="AO27" s="104"/>
      <c r="AP27" s="198"/>
      <c r="AQ27" s="199"/>
      <c r="AR27" s="200"/>
      <c r="AS27" s="204"/>
      <c r="AT27" s="205"/>
      <c r="AU27" s="205"/>
      <c r="AV27" s="205"/>
      <c r="AW27" s="205"/>
      <c r="AX27" s="205"/>
      <c r="AY27" s="104"/>
      <c r="AZ27" s="198"/>
      <c r="BA27" s="199"/>
      <c r="BB27" s="200"/>
      <c r="BC27" s="204"/>
      <c r="BD27" s="205"/>
      <c r="BE27" s="205"/>
      <c r="BF27" s="205"/>
      <c r="BG27" s="205"/>
      <c r="BH27" s="205"/>
      <c r="BI27" s="205"/>
      <c r="BJ27" s="205"/>
      <c r="BK27" s="87"/>
      <c r="BL27" s="87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</row>
    <row r="28" spans="1:83" ht="19.5" customHeight="1">
      <c r="A28" s="199"/>
      <c r="B28" s="199"/>
      <c r="C28" s="199"/>
      <c r="D28" s="205"/>
      <c r="E28" s="205"/>
      <c r="F28" s="205"/>
      <c r="G28" s="205"/>
      <c r="H28" s="236"/>
      <c r="I28" s="201"/>
      <c r="J28" s="202"/>
      <c r="K28" s="203"/>
      <c r="L28" s="204"/>
      <c r="M28" s="205"/>
      <c r="N28" s="205"/>
      <c r="O28" s="205"/>
      <c r="P28" s="236"/>
      <c r="Q28" s="201"/>
      <c r="R28" s="202"/>
      <c r="S28" s="203"/>
      <c r="T28" s="204"/>
      <c r="U28" s="237"/>
      <c r="V28" s="237"/>
      <c r="W28" s="237"/>
      <c r="X28" s="236"/>
      <c r="Y28" s="201"/>
      <c r="Z28" s="202"/>
      <c r="AA28" s="203"/>
      <c r="AB28" s="204"/>
      <c r="AC28" s="205"/>
      <c r="AD28" s="205"/>
      <c r="AE28" s="205"/>
      <c r="AF28" s="236"/>
      <c r="AG28" s="201"/>
      <c r="AH28" s="202"/>
      <c r="AI28" s="203"/>
      <c r="AJ28" s="204"/>
      <c r="AK28" s="205"/>
      <c r="AL28" s="205"/>
      <c r="AM28" s="205"/>
      <c r="AN28" s="205"/>
      <c r="AO28" s="104"/>
      <c r="AP28" s="201"/>
      <c r="AQ28" s="202"/>
      <c r="AR28" s="203"/>
      <c r="AS28" s="204"/>
      <c r="AT28" s="205"/>
      <c r="AU28" s="205"/>
      <c r="AV28" s="205"/>
      <c r="AW28" s="205"/>
      <c r="AX28" s="205"/>
      <c r="AY28" s="104"/>
      <c r="AZ28" s="201"/>
      <c r="BA28" s="202"/>
      <c r="BB28" s="203"/>
      <c r="BC28" s="204"/>
      <c r="BD28" s="205"/>
      <c r="BE28" s="205"/>
      <c r="BF28" s="205"/>
      <c r="BG28" s="205"/>
      <c r="BH28" s="205"/>
      <c r="BI28" s="205"/>
      <c r="BJ28" s="205"/>
      <c r="BK28" s="87"/>
      <c r="BL28" s="87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</row>
    <row r="29" spans="1:83" ht="17.25" customHeight="1">
      <c r="A29" s="1"/>
      <c r="B29" s="1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"/>
      <c r="BL29" s="1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</row>
    <row r="30" spans="1:83" ht="24" customHeight="1" thickBot="1">
      <c r="A30" s="206" t="s">
        <v>33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</row>
    <row r="31" spans="1:83" ht="48" customHeight="1">
      <c r="A31" s="207" t="s">
        <v>313</v>
      </c>
      <c r="B31" s="207"/>
      <c r="C31" s="208" t="s">
        <v>314</v>
      </c>
      <c r="D31" s="209"/>
      <c r="E31" s="210"/>
      <c r="F31" s="219" t="s">
        <v>315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1"/>
      <c r="AC31" s="229" t="s">
        <v>324</v>
      </c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1"/>
      <c r="AU31" s="232" t="s">
        <v>335</v>
      </c>
      <c r="AV31" s="230"/>
      <c r="AW31" s="230"/>
      <c r="AX31" s="230"/>
      <c r="AY31" s="230"/>
      <c r="AZ31" s="230"/>
      <c r="BA31" s="230"/>
      <c r="BB31" s="231"/>
      <c r="BC31" s="232" t="s">
        <v>334</v>
      </c>
      <c r="BD31" s="230"/>
      <c r="BE31" s="230"/>
      <c r="BF31" s="230"/>
      <c r="BG31" s="230"/>
      <c r="BH31" s="230"/>
      <c r="BI31" s="230"/>
      <c r="BJ31" s="231"/>
      <c r="BK31" s="233" t="s">
        <v>336</v>
      </c>
      <c r="BL31" s="221"/>
      <c r="BM31" s="90"/>
      <c r="BN31" s="90"/>
      <c r="BO31" s="242" t="s">
        <v>41</v>
      </c>
      <c r="BP31" s="90"/>
      <c r="BQ31" s="90"/>
      <c r="BR31" s="90"/>
      <c r="BS31" s="90"/>
      <c r="BT31" s="242" t="s">
        <v>42</v>
      </c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</row>
    <row r="32" spans="1:83" ht="15" customHeight="1">
      <c r="A32" s="207"/>
      <c r="B32" s="207"/>
      <c r="C32" s="211"/>
      <c r="D32" s="212"/>
      <c r="E32" s="213"/>
      <c r="F32" s="222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223"/>
      <c r="AC32" s="243" t="s">
        <v>316</v>
      </c>
      <c r="AD32" s="244"/>
      <c r="AE32" s="244"/>
      <c r="AF32" s="245"/>
      <c r="AG32" s="250" t="s">
        <v>323</v>
      </c>
      <c r="AH32" s="244"/>
      <c r="AI32" s="244"/>
      <c r="AJ32" s="244"/>
      <c r="AK32" s="244"/>
      <c r="AL32" s="244"/>
      <c r="AM32" s="244"/>
      <c r="AN32" s="244"/>
      <c r="AO32" s="244"/>
      <c r="AP32" s="244"/>
      <c r="AQ32" s="244"/>
      <c r="AR32" s="245"/>
      <c r="AS32" s="252" t="s">
        <v>322</v>
      </c>
      <c r="AT32" s="253"/>
      <c r="AU32" s="238" t="s">
        <v>46</v>
      </c>
      <c r="AV32" s="257"/>
      <c r="AW32" s="258" t="s">
        <v>47</v>
      </c>
      <c r="AX32" s="257"/>
      <c r="AY32" s="258" t="s">
        <v>48</v>
      </c>
      <c r="AZ32" s="257"/>
      <c r="BA32" s="258" t="s">
        <v>49</v>
      </c>
      <c r="BB32" s="259"/>
      <c r="BC32" s="238" t="s">
        <v>46</v>
      </c>
      <c r="BD32" s="257"/>
      <c r="BE32" s="258" t="s">
        <v>47</v>
      </c>
      <c r="BF32" s="257"/>
      <c r="BG32" s="258" t="s">
        <v>48</v>
      </c>
      <c r="BH32" s="257"/>
      <c r="BI32" s="258" t="s">
        <v>49</v>
      </c>
      <c r="BJ32" s="259"/>
      <c r="BK32" s="222"/>
      <c r="BL32" s="223"/>
      <c r="BM32" s="100"/>
      <c r="BN32" s="100"/>
      <c r="BO32" s="148"/>
      <c r="BP32" s="100"/>
      <c r="BQ32" s="100"/>
      <c r="BR32" s="100"/>
      <c r="BS32" s="100"/>
      <c r="BT32" s="14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</row>
    <row r="33" spans="1:83" ht="15.75" customHeight="1">
      <c r="A33" s="207"/>
      <c r="B33" s="207"/>
      <c r="C33" s="214"/>
      <c r="D33" s="212"/>
      <c r="E33" s="215"/>
      <c r="F33" s="224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225"/>
      <c r="AC33" s="224"/>
      <c r="AD33" s="148"/>
      <c r="AE33" s="148"/>
      <c r="AF33" s="246"/>
      <c r="AG33" s="251"/>
      <c r="AH33" s="248"/>
      <c r="AI33" s="248"/>
      <c r="AJ33" s="248"/>
      <c r="AK33" s="248"/>
      <c r="AL33" s="248"/>
      <c r="AM33" s="248"/>
      <c r="AN33" s="248"/>
      <c r="AO33" s="248"/>
      <c r="AP33" s="248"/>
      <c r="AQ33" s="248"/>
      <c r="AR33" s="249"/>
      <c r="AS33" s="254"/>
      <c r="AT33" s="225"/>
      <c r="AU33" s="238" t="s">
        <v>332</v>
      </c>
      <c r="AV33" s="239"/>
      <c r="AW33" s="239"/>
      <c r="AX33" s="239"/>
      <c r="AY33" s="239"/>
      <c r="AZ33" s="239"/>
      <c r="BA33" s="239"/>
      <c r="BB33" s="240"/>
      <c r="BC33" s="238" t="s">
        <v>333</v>
      </c>
      <c r="BD33" s="239"/>
      <c r="BE33" s="239"/>
      <c r="BF33" s="239"/>
      <c r="BG33" s="239"/>
      <c r="BH33" s="239"/>
      <c r="BI33" s="239"/>
      <c r="BJ33" s="240"/>
      <c r="BK33" s="224"/>
      <c r="BL33" s="225"/>
      <c r="BM33" s="90"/>
      <c r="BN33" s="90"/>
      <c r="BO33" s="148"/>
      <c r="BP33" s="90"/>
      <c r="BQ33" s="90"/>
      <c r="BR33" s="90"/>
      <c r="BS33" s="90"/>
      <c r="BT33" s="148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</row>
    <row r="34" spans="1:83" ht="15" customHeight="1">
      <c r="A34" s="207"/>
      <c r="B34" s="207"/>
      <c r="C34" s="211"/>
      <c r="D34" s="212"/>
      <c r="E34" s="213"/>
      <c r="F34" s="222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223"/>
      <c r="AC34" s="222"/>
      <c r="AD34" s="148"/>
      <c r="AE34" s="148"/>
      <c r="AF34" s="247"/>
      <c r="AG34" s="252" t="s">
        <v>305</v>
      </c>
      <c r="AH34" s="245"/>
      <c r="AI34" s="252" t="s">
        <v>317</v>
      </c>
      <c r="AJ34" s="245"/>
      <c r="AK34" s="252" t="s">
        <v>318</v>
      </c>
      <c r="AL34" s="245"/>
      <c r="AM34" s="252" t="s">
        <v>319</v>
      </c>
      <c r="AN34" s="245"/>
      <c r="AO34" s="252" t="s">
        <v>320</v>
      </c>
      <c r="AP34" s="245"/>
      <c r="AQ34" s="252" t="s">
        <v>321</v>
      </c>
      <c r="AR34" s="245"/>
      <c r="AS34" s="255"/>
      <c r="AT34" s="223"/>
      <c r="AU34" s="262">
        <v>35</v>
      </c>
      <c r="AV34" s="263"/>
      <c r="AW34" s="264">
        <v>35</v>
      </c>
      <c r="AX34" s="263"/>
      <c r="AY34" s="264">
        <v>39</v>
      </c>
      <c r="AZ34" s="263"/>
      <c r="BA34" s="264">
        <v>38</v>
      </c>
      <c r="BB34" s="265"/>
      <c r="BC34" s="238">
        <v>60</v>
      </c>
      <c r="BD34" s="257"/>
      <c r="BE34" s="258">
        <v>60</v>
      </c>
      <c r="BF34" s="257"/>
      <c r="BG34" s="258">
        <v>60</v>
      </c>
      <c r="BH34" s="257"/>
      <c r="BI34" s="258">
        <v>60</v>
      </c>
      <c r="BJ34" s="259"/>
      <c r="BK34" s="222"/>
      <c r="BL34" s="223"/>
      <c r="BM34" s="100"/>
      <c r="BN34" s="100"/>
      <c r="BO34" s="148"/>
      <c r="BP34" s="100"/>
      <c r="BQ34" s="100"/>
      <c r="BR34" s="100"/>
      <c r="BS34" s="100"/>
      <c r="BT34" s="14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</row>
    <row r="35" spans="1:83" ht="15.75" customHeight="1">
      <c r="A35" s="207"/>
      <c r="B35" s="207"/>
      <c r="C35" s="214"/>
      <c r="D35" s="212"/>
      <c r="E35" s="215"/>
      <c r="F35" s="224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225"/>
      <c r="AC35" s="224"/>
      <c r="AD35" s="148"/>
      <c r="AE35" s="148"/>
      <c r="AF35" s="246"/>
      <c r="AG35" s="254"/>
      <c r="AH35" s="246"/>
      <c r="AI35" s="254"/>
      <c r="AJ35" s="246"/>
      <c r="AK35" s="254"/>
      <c r="AL35" s="246"/>
      <c r="AM35" s="254"/>
      <c r="AN35" s="246"/>
      <c r="AO35" s="254"/>
      <c r="AP35" s="246"/>
      <c r="AQ35" s="254"/>
      <c r="AR35" s="246"/>
      <c r="AS35" s="254"/>
      <c r="AT35" s="225"/>
      <c r="AU35" s="238" t="s">
        <v>331</v>
      </c>
      <c r="AV35" s="239"/>
      <c r="AW35" s="239"/>
      <c r="AX35" s="239"/>
      <c r="AY35" s="239"/>
      <c r="AZ35" s="239"/>
      <c r="BA35" s="239"/>
      <c r="BB35" s="240"/>
      <c r="BC35" s="238" t="s">
        <v>331</v>
      </c>
      <c r="BD35" s="239"/>
      <c r="BE35" s="239"/>
      <c r="BF35" s="239"/>
      <c r="BG35" s="239"/>
      <c r="BH35" s="239"/>
      <c r="BI35" s="239"/>
      <c r="BJ35" s="240"/>
      <c r="BK35" s="224"/>
      <c r="BL35" s="225"/>
      <c r="BM35" s="90"/>
      <c r="BN35" s="90"/>
      <c r="BO35" s="148"/>
      <c r="BP35" s="90"/>
      <c r="BQ35" s="90"/>
      <c r="BR35" s="90"/>
      <c r="BS35" s="90"/>
      <c r="BT35" s="148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</row>
    <row r="36" spans="1:83" ht="15.75" customHeight="1">
      <c r="A36" s="207"/>
      <c r="B36" s="207"/>
      <c r="C36" s="211"/>
      <c r="D36" s="212"/>
      <c r="E36" s="213"/>
      <c r="F36" s="222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223"/>
      <c r="AC36" s="222"/>
      <c r="AD36" s="148"/>
      <c r="AE36" s="148"/>
      <c r="AF36" s="247"/>
      <c r="AG36" s="255"/>
      <c r="AH36" s="247"/>
      <c r="AI36" s="255"/>
      <c r="AJ36" s="247"/>
      <c r="AK36" s="255"/>
      <c r="AL36" s="247"/>
      <c r="AM36" s="255"/>
      <c r="AN36" s="247"/>
      <c r="AO36" s="255"/>
      <c r="AP36" s="247"/>
      <c r="AQ36" s="255"/>
      <c r="AR36" s="247"/>
      <c r="AS36" s="255"/>
      <c r="AT36" s="223"/>
      <c r="AU36" s="19">
        <v>1</v>
      </c>
      <c r="AV36" s="20">
        <v>2</v>
      </c>
      <c r="AW36" s="20">
        <v>3</v>
      </c>
      <c r="AX36" s="20">
        <v>4</v>
      </c>
      <c r="AY36" s="20">
        <v>5</v>
      </c>
      <c r="AZ36" s="20">
        <v>6</v>
      </c>
      <c r="BA36" s="20">
        <v>7</v>
      </c>
      <c r="BB36" s="21">
        <v>8</v>
      </c>
      <c r="BC36" s="19">
        <v>1</v>
      </c>
      <c r="BD36" s="20">
        <v>2</v>
      </c>
      <c r="BE36" s="20">
        <v>3</v>
      </c>
      <c r="BF36" s="20">
        <v>4</v>
      </c>
      <c r="BG36" s="20">
        <v>5</v>
      </c>
      <c r="BH36" s="20">
        <v>6</v>
      </c>
      <c r="BI36" s="20">
        <v>7</v>
      </c>
      <c r="BJ36" s="21">
        <v>8</v>
      </c>
      <c r="BK36" s="222"/>
      <c r="BL36" s="223"/>
      <c r="BM36" s="100"/>
      <c r="BN36" s="100"/>
      <c r="BO36" s="148"/>
      <c r="BP36" s="100"/>
      <c r="BQ36" s="100"/>
      <c r="BR36" s="100"/>
      <c r="BS36" s="100"/>
      <c r="BT36" s="14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</row>
    <row r="37" spans="1:83" ht="30" customHeight="1">
      <c r="A37" s="207"/>
      <c r="B37" s="207"/>
      <c r="C37" s="214"/>
      <c r="D37" s="212"/>
      <c r="E37" s="215"/>
      <c r="F37" s="224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225"/>
      <c r="AC37" s="234"/>
      <c r="AD37" s="248"/>
      <c r="AE37" s="248"/>
      <c r="AF37" s="249"/>
      <c r="AG37" s="254"/>
      <c r="AH37" s="246"/>
      <c r="AI37" s="254"/>
      <c r="AJ37" s="246"/>
      <c r="AK37" s="254"/>
      <c r="AL37" s="246"/>
      <c r="AM37" s="254"/>
      <c r="AN37" s="246"/>
      <c r="AO37" s="254"/>
      <c r="AP37" s="246"/>
      <c r="AQ37" s="254"/>
      <c r="AR37" s="246"/>
      <c r="AS37" s="254"/>
      <c r="AT37" s="225"/>
      <c r="AU37" s="241" t="s">
        <v>329</v>
      </c>
      <c r="AV37" s="239"/>
      <c r="AW37" s="239"/>
      <c r="AX37" s="239"/>
      <c r="AY37" s="239"/>
      <c r="AZ37" s="239"/>
      <c r="BA37" s="239"/>
      <c r="BB37" s="240"/>
      <c r="BC37" s="261" t="s">
        <v>330</v>
      </c>
      <c r="BD37" s="239"/>
      <c r="BE37" s="239"/>
      <c r="BF37" s="239"/>
      <c r="BG37" s="239"/>
      <c r="BH37" s="239"/>
      <c r="BI37" s="239"/>
      <c r="BJ37" s="240"/>
      <c r="BK37" s="234"/>
      <c r="BL37" s="235"/>
      <c r="BM37" s="90"/>
      <c r="BN37" s="90"/>
      <c r="BO37" s="148"/>
      <c r="BP37" s="90"/>
      <c r="BQ37" s="90"/>
      <c r="BR37" s="90"/>
      <c r="BS37" s="90"/>
      <c r="BT37" s="148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</row>
    <row r="38" spans="1:83" ht="15.75" customHeight="1">
      <c r="A38" s="207"/>
      <c r="B38" s="207"/>
      <c r="C38" s="216"/>
      <c r="D38" s="217"/>
      <c r="E38" s="218"/>
      <c r="F38" s="226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8"/>
      <c r="AC38" s="267" t="s">
        <v>59</v>
      </c>
      <c r="AD38" s="257"/>
      <c r="AE38" s="268" t="s">
        <v>60</v>
      </c>
      <c r="AF38" s="257"/>
      <c r="AG38" s="256"/>
      <c r="AH38" s="260"/>
      <c r="AI38" s="256"/>
      <c r="AJ38" s="260"/>
      <c r="AK38" s="256"/>
      <c r="AL38" s="260"/>
      <c r="AM38" s="256"/>
      <c r="AN38" s="260"/>
      <c r="AO38" s="256"/>
      <c r="AP38" s="260"/>
      <c r="AQ38" s="256"/>
      <c r="AR38" s="260"/>
      <c r="AS38" s="256"/>
      <c r="AT38" s="228"/>
      <c r="AU38" s="22">
        <v>15</v>
      </c>
      <c r="AV38" s="22">
        <v>15</v>
      </c>
      <c r="AW38" s="22">
        <v>15</v>
      </c>
      <c r="AX38" s="22">
        <v>15</v>
      </c>
      <c r="AY38" s="22">
        <v>15</v>
      </c>
      <c r="AZ38" s="22">
        <v>15</v>
      </c>
      <c r="BA38" s="22">
        <v>15</v>
      </c>
      <c r="BB38" s="22">
        <v>15</v>
      </c>
      <c r="BC38" s="22">
        <v>30</v>
      </c>
      <c r="BD38" s="23">
        <v>30</v>
      </c>
      <c r="BE38" s="23">
        <v>30</v>
      </c>
      <c r="BF38" s="23">
        <v>30</v>
      </c>
      <c r="BG38" s="23">
        <v>30</v>
      </c>
      <c r="BH38" s="23">
        <v>30</v>
      </c>
      <c r="BI38" s="23">
        <v>30</v>
      </c>
      <c r="BJ38" s="24">
        <v>30</v>
      </c>
      <c r="BK38" s="238">
        <f>SUM(BC38:BJ38)</f>
        <v>240</v>
      </c>
      <c r="BL38" s="259"/>
      <c r="BM38" s="100"/>
      <c r="BN38" s="100"/>
      <c r="BO38" s="148"/>
      <c r="BP38" s="100"/>
      <c r="BQ38" s="100"/>
      <c r="BR38" s="100"/>
      <c r="BS38" s="100"/>
      <c r="BT38" s="14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</row>
    <row r="39" spans="1:83" ht="15.75">
      <c r="A39" s="238">
        <v>1</v>
      </c>
      <c r="B39" s="266"/>
      <c r="C39" s="258"/>
      <c r="D39" s="239"/>
      <c r="E39" s="240"/>
      <c r="F39" s="238">
        <v>2</v>
      </c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40"/>
      <c r="AC39" s="238">
        <v>3</v>
      </c>
      <c r="AD39" s="266"/>
      <c r="AE39" s="258">
        <v>4</v>
      </c>
      <c r="AF39" s="266"/>
      <c r="AG39" s="258">
        <v>5</v>
      </c>
      <c r="AH39" s="266"/>
      <c r="AI39" s="258">
        <v>6</v>
      </c>
      <c r="AJ39" s="266"/>
      <c r="AK39" s="258">
        <v>7</v>
      </c>
      <c r="AL39" s="266"/>
      <c r="AM39" s="258">
        <v>8</v>
      </c>
      <c r="AN39" s="266"/>
      <c r="AO39" s="258">
        <v>9</v>
      </c>
      <c r="AP39" s="266"/>
      <c r="AQ39" s="258">
        <v>10</v>
      </c>
      <c r="AR39" s="266"/>
      <c r="AS39" s="258">
        <v>11</v>
      </c>
      <c r="AT39" s="240"/>
      <c r="AU39" s="19">
        <v>12</v>
      </c>
      <c r="AV39" s="20">
        <v>13</v>
      </c>
      <c r="AW39" s="20">
        <v>14</v>
      </c>
      <c r="AX39" s="20">
        <v>15</v>
      </c>
      <c r="AY39" s="20">
        <v>16</v>
      </c>
      <c r="AZ39" s="20">
        <v>17</v>
      </c>
      <c r="BA39" s="20">
        <v>18</v>
      </c>
      <c r="BB39" s="20">
        <v>19</v>
      </c>
      <c r="BC39" s="19">
        <v>20</v>
      </c>
      <c r="BD39" s="20">
        <v>21</v>
      </c>
      <c r="BE39" s="20">
        <v>22</v>
      </c>
      <c r="BF39" s="20">
        <v>23</v>
      </c>
      <c r="BG39" s="20">
        <v>24</v>
      </c>
      <c r="BH39" s="20">
        <v>25</v>
      </c>
      <c r="BI39" s="20">
        <v>26</v>
      </c>
      <c r="BJ39" s="21">
        <v>27</v>
      </c>
      <c r="BK39" s="238">
        <v>28</v>
      </c>
      <c r="BL39" s="240"/>
      <c r="BM39" s="90"/>
      <c r="BN39" s="90"/>
      <c r="BO39" s="148"/>
      <c r="BP39" s="90"/>
      <c r="BQ39" s="90"/>
      <c r="BR39" s="90"/>
      <c r="BS39" s="90"/>
      <c r="BT39" s="148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</row>
    <row r="40" spans="1:83" ht="15.75" hidden="1">
      <c r="A40" s="91"/>
      <c r="B40" s="26"/>
      <c r="C40" s="102"/>
      <c r="D40" s="28"/>
      <c r="E40" s="92"/>
      <c r="F40" s="91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92"/>
      <c r="AC40" s="30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2"/>
      <c r="AU40" s="32">
        <f t="shared" ref="AU40:BJ40" si="3">+AU90</f>
        <v>0</v>
      </c>
      <c r="AV40" s="32">
        <f t="shared" si="3"/>
        <v>0</v>
      </c>
      <c r="AW40" s="32">
        <f t="shared" si="3"/>
        <v>0</v>
      </c>
      <c r="AX40" s="32">
        <f t="shared" si="3"/>
        <v>0</v>
      </c>
      <c r="AY40" s="32">
        <f t="shared" si="3"/>
        <v>0</v>
      </c>
      <c r="AZ40" s="32">
        <f t="shared" si="3"/>
        <v>0</v>
      </c>
      <c r="BA40" s="32">
        <f t="shared" si="3"/>
        <v>0</v>
      </c>
      <c r="BB40" s="32">
        <f t="shared" si="3"/>
        <v>26</v>
      </c>
      <c r="BC40" s="30">
        <f t="shared" si="3"/>
        <v>0</v>
      </c>
      <c r="BD40" s="26">
        <f t="shared" si="3"/>
        <v>30</v>
      </c>
      <c r="BE40" s="26">
        <f t="shared" si="3"/>
        <v>-30</v>
      </c>
      <c r="BF40" s="26">
        <f t="shared" si="3"/>
        <v>30</v>
      </c>
      <c r="BG40" s="26">
        <f t="shared" si="3"/>
        <v>-30</v>
      </c>
      <c r="BH40" s="26">
        <f t="shared" si="3"/>
        <v>30</v>
      </c>
      <c r="BI40" s="26">
        <f t="shared" si="3"/>
        <v>0</v>
      </c>
      <c r="BJ40" s="92">
        <f t="shared" si="3"/>
        <v>0</v>
      </c>
      <c r="BK40" s="91"/>
      <c r="BL40" s="92"/>
      <c r="BM40" s="100"/>
      <c r="BN40" s="100"/>
      <c r="BO40" s="18"/>
      <c r="BP40" s="100"/>
      <c r="BQ40" s="100"/>
      <c r="BR40" s="100"/>
      <c r="BS40" s="100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</row>
    <row r="41" spans="1:83" ht="16.5" thickBot="1">
      <c r="A41" s="269"/>
      <c r="B41" s="269"/>
      <c r="C41" s="74"/>
      <c r="D41" s="74"/>
      <c r="E41" s="75"/>
      <c r="F41" s="270" t="s">
        <v>325</v>
      </c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71"/>
      <c r="Y41" s="271"/>
      <c r="Z41" s="271"/>
      <c r="AA41" s="74"/>
      <c r="AB41" s="75"/>
      <c r="AC41" s="99"/>
      <c r="AD41" s="74"/>
      <c r="AE41" s="74"/>
      <c r="AF41" s="76"/>
      <c r="AG41" s="74"/>
      <c r="AH41" s="76"/>
      <c r="AI41" s="74"/>
      <c r="AJ41" s="76"/>
      <c r="AK41" s="74"/>
      <c r="AL41" s="76"/>
      <c r="AM41" s="74"/>
      <c r="AN41" s="76"/>
      <c r="AO41" s="74"/>
      <c r="AP41" s="76"/>
      <c r="AQ41" s="77"/>
      <c r="AR41" s="76"/>
      <c r="AS41" s="74"/>
      <c r="AT41" s="75"/>
      <c r="AU41" s="74"/>
      <c r="AV41" s="74"/>
      <c r="AW41" s="74"/>
      <c r="AX41" s="74"/>
      <c r="AY41" s="74"/>
      <c r="AZ41" s="74"/>
      <c r="BA41" s="74"/>
      <c r="BB41" s="74"/>
      <c r="BC41" s="99"/>
      <c r="BD41" s="74"/>
      <c r="BE41" s="74"/>
      <c r="BF41" s="74"/>
      <c r="BG41" s="74"/>
      <c r="BH41" s="74"/>
      <c r="BI41" s="74"/>
      <c r="BJ41" s="74"/>
      <c r="BK41" s="99"/>
      <c r="BL41" s="75"/>
      <c r="BM41" s="100"/>
      <c r="BN41" s="100"/>
      <c r="BO41" s="18"/>
      <c r="BP41" s="100"/>
      <c r="BQ41" s="100"/>
      <c r="BR41" s="100"/>
      <c r="BS41" s="100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</row>
    <row r="42" spans="1:83" ht="16.5" thickBot="1">
      <c r="A42" s="272" t="s">
        <v>61</v>
      </c>
      <c r="B42" s="273"/>
      <c r="C42" s="274"/>
      <c r="D42" s="275"/>
      <c r="E42" s="276"/>
      <c r="F42" s="277" t="s">
        <v>326</v>
      </c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6"/>
      <c r="AC42" s="278">
        <f>SUM(AC43:AD65)</f>
        <v>4410</v>
      </c>
      <c r="AD42" s="276"/>
      <c r="AE42" s="289">
        <v>61</v>
      </c>
      <c r="AF42" s="290"/>
      <c r="AG42" s="278">
        <f>SUM(AG43:AH65)</f>
        <v>1800</v>
      </c>
      <c r="AH42" s="290"/>
      <c r="AI42" s="278">
        <f>SUM(AI43:AJ65)</f>
        <v>774</v>
      </c>
      <c r="AJ42" s="290"/>
      <c r="AK42" s="278">
        <f>SUM(AK43:AL65)</f>
        <v>672</v>
      </c>
      <c r="AL42" s="290"/>
      <c r="AM42" s="278">
        <f>SUM(AM43:AN65)</f>
        <v>264</v>
      </c>
      <c r="AN42" s="290"/>
      <c r="AO42" s="278">
        <f>SUM(AO43:AP65)</f>
        <v>90</v>
      </c>
      <c r="AP42" s="290"/>
      <c r="AQ42" s="292" t="s">
        <v>197</v>
      </c>
      <c r="AR42" s="290"/>
      <c r="AS42" s="278">
        <f>SUM(AS43:AT65)</f>
        <v>2610</v>
      </c>
      <c r="AT42" s="276"/>
      <c r="AU42" s="86">
        <f>SUM(AU43:AU65)</f>
        <v>24</v>
      </c>
      <c r="AV42" s="86">
        <f t="shared" ref="AV42:BJ42" si="4">SUM(AV43:AV65)</f>
        <v>24</v>
      </c>
      <c r="AW42" s="86">
        <f t="shared" si="4"/>
        <v>13</v>
      </c>
      <c r="AX42" s="86">
        <f t="shared" si="4"/>
        <v>14</v>
      </c>
      <c r="AY42" s="86">
        <f t="shared" si="4"/>
        <v>11</v>
      </c>
      <c r="AZ42" s="86">
        <f t="shared" si="4"/>
        <v>10</v>
      </c>
      <c r="BA42" s="86">
        <f t="shared" si="4"/>
        <v>20</v>
      </c>
      <c r="BB42" s="110">
        <f t="shared" si="4"/>
        <v>0</v>
      </c>
      <c r="BC42" s="86">
        <f t="shared" si="4"/>
        <v>30</v>
      </c>
      <c r="BD42" s="86">
        <f t="shared" si="4"/>
        <v>30</v>
      </c>
      <c r="BE42" s="86">
        <f t="shared" si="4"/>
        <v>17</v>
      </c>
      <c r="BF42" s="86">
        <f t="shared" si="4"/>
        <v>19</v>
      </c>
      <c r="BG42" s="86">
        <f t="shared" si="4"/>
        <v>12</v>
      </c>
      <c r="BH42" s="86">
        <f t="shared" si="4"/>
        <v>13</v>
      </c>
      <c r="BI42" s="86">
        <f t="shared" si="4"/>
        <v>26</v>
      </c>
      <c r="BJ42" s="110">
        <f t="shared" si="4"/>
        <v>0</v>
      </c>
      <c r="BK42" s="278">
        <f t="shared" ref="BK42:BK67" si="5">SUM(BC42:BJ42)</f>
        <v>147</v>
      </c>
      <c r="BL42" s="276"/>
      <c r="BM42" s="90"/>
      <c r="BN42" s="90"/>
      <c r="BO42" s="90"/>
      <c r="BP42" s="90">
        <v>1560</v>
      </c>
      <c r="BQ42" s="90"/>
      <c r="BR42" s="90"/>
      <c r="BS42" s="90"/>
      <c r="BT42" s="90">
        <f>+BP42-AC42</f>
        <v>-2850</v>
      </c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</row>
    <row r="43" spans="1:83" ht="15.75">
      <c r="A43" s="279" t="s">
        <v>63</v>
      </c>
      <c r="B43" s="228"/>
      <c r="C43" s="280" t="s">
        <v>126</v>
      </c>
      <c r="D43" s="281"/>
      <c r="E43" s="282"/>
      <c r="F43" s="283" t="s">
        <v>252</v>
      </c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8"/>
      <c r="AC43" s="284">
        <f>SUM(BC43:BJ43)*30</f>
        <v>120</v>
      </c>
      <c r="AD43" s="285"/>
      <c r="AE43" s="286"/>
      <c r="AF43" s="287"/>
      <c r="AG43" s="268">
        <f t="shared" ref="AG43:AG46" si="6">SUM(AI43:AP43)</f>
        <v>48</v>
      </c>
      <c r="AH43" s="257"/>
      <c r="AI43" s="288"/>
      <c r="AJ43" s="287"/>
      <c r="AK43" s="288">
        <v>48</v>
      </c>
      <c r="AL43" s="287"/>
      <c r="AM43" s="288"/>
      <c r="AN43" s="287"/>
      <c r="AO43" s="288"/>
      <c r="AP43" s="287"/>
      <c r="AQ43" s="288"/>
      <c r="AR43" s="282"/>
      <c r="AS43" s="279">
        <v>72</v>
      </c>
      <c r="AT43" s="228"/>
      <c r="AU43" s="34"/>
      <c r="AV43" s="35">
        <v>3</v>
      </c>
      <c r="AW43" s="36"/>
      <c r="AX43" s="36"/>
      <c r="AY43" s="36"/>
      <c r="AZ43" s="36"/>
      <c r="BA43" s="36"/>
      <c r="BB43" s="37"/>
      <c r="BC43" s="38"/>
      <c r="BD43" s="39">
        <v>4</v>
      </c>
      <c r="BE43" s="38"/>
      <c r="BF43" s="38"/>
      <c r="BG43" s="38"/>
      <c r="BH43" s="38"/>
      <c r="BI43" s="38"/>
      <c r="BJ43" s="38"/>
      <c r="BK43" s="291">
        <f t="shared" si="5"/>
        <v>4</v>
      </c>
      <c r="BL43" s="228"/>
      <c r="BM43" s="100">
        <f t="shared" ref="BM43:BM65" si="7">+AC43/30</f>
        <v>4</v>
      </c>
      <c r="BN43" s="100">
        <f t="shared" ref="BN43:BN65" si="8">IF(BK43=BM43,1,0)</f>
        <v>1</v>
      </c>
      <c r="BO43" s="100" t="str">
        <f t="shared" ref="BO43:BO65" si="9">IF(BN43=1,"to'g'ri","xato")</f>
        <v>to'g'ri</v>
      </c>
      <c r="BP43" s="100"/>
      <c r="BQ43" s="100">
        <f t="shared" ref="BQ43:BQ67" si="10">SUM(AU43:BB43)</f>
        <v>3</v>
      </c>
      <c r="BR43" s="100">
        <f t="shared" ref="BR43:BR65" si="11">+BQ43*15</f>
        <v>45</v>
      </c>
      <c r="BS43" s="100">
        <f t="shared" ref="BS43:BS67" si="12">+AG43-BR43</f>
        <v>3</v>
      </c>
      <c r="BT43" s="100" t="str">
        <f t="shared" ref="BT43:BT65" si="13">IF(BS43=0,"to'g'ri","xato")</f>
        <v>xato</v>
      </c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</row>
    <row r="44" spans="1:83" ht="15.75">
      <c r="A44" s="267" t="s">
        <v>65</v>
      </c>
      <c r="B44" s="240"/>
      <c r="C44" s="297" t="s">
        <v>66</v>
      </c>
      <c r="D44" s="298"/>
      <c r="E44" s="299"/>
      <c r="F44" s="300" t="s">
        <v>253</v>
      </c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40"/>
      <c r="AC44" s="284">
        <f t="shared" ref="AC44:AC65" si="14">SUM(BC44:BJ44)*30</f>
        <v>120</v>
      </c>
      <c r="AD44" s="285"/>
      <c r="AE44" s="267"/>
      <c r="AF44" s="266"/>
      <c r="AG44" s="268">
        <f t="shared" si="6"/>
        <v>60</v>
      </c>
      <c r="AH44" s="257"/>
      <c r="AI44" s="268">
        <v>30</v>
      </c>
      <c r="AJ44" s="266"/>
      <c r="AK44" s="268"/>
      <c r="AL44" s="266"/>
      <c r="AM44" s="268"/>
      <c r="AN44" s="266"/>
      <c r="AO44" s="268">
        <v>30</v>
      </c>
      <c r="AP44" s="266"/>
      <c r="AQ44" s="268"/>
      <c r="AR44" s="240"/>
      <c r="AS44" s="267">
        <f t="shared" ref="AS44:AS56" si="15">AC44-AG44</f>
        <v>60</v>
      </c>
      <c r="AT44" s="240"/>
      <c r="AU44" s="40"/>
      <c r="AV44" s="38">
        <v>4</v>
      </c>
      <c r="AW44" s="38"/>
      <c r="AX44" s="38"/>
      <c r="AY44" s="38"/>
      <c r="AZ44" s="38"/>
      <c r="BA44" s="38"/>
      <c r="BB44" s="41"/>
      <c r="BC44" s="39"/>
      <c r="BD44" s="38">
        <v>4</v>
      </c>
      <c r="BE44" s="38"/>
      <c r="BF44" s="38"/>
      <c r="BG44" s="38"/>
      <c r="BH44" s="38"/>
      <c r="BI44" s="38"/>
      <c r="BJ44" s="38"/>
      <c r="BK44" s="238">
        <f t="shared" si="5"/>
        <v>4</v>
      </c>
      <c r="BL44" s="240"/>
      <c r="BM44" s="90">
        <f t="shared" si="7"/>
        <v>4</v>
      </c>
      <c r="BN44" s="90">
        <f t="shared" si="8"/>
        <v>1</v>
      </c>
      <c r="BO44" s="90" t="str">
        <f t="shared" si="9"/>
        <v>to'g'ri</v>
      </c>
      <c r="BP44" s="90"/>
      <c r="BQ44" s="90">
        <f t="shared" si="10"/>
        <v>4</v>
      </c>
      <c r="BR44" s="90">
        <f t="shared" si="11"/>
        <v>60</v>
      </c>
      <c r="BS44" s="90">
        <f t="shared" si="12"/>
        <v>0</v>
      </c>
      <c r="BT44" s="90" t="str">
        <f t="shared" si="13"/>
        <v>to'g'ri</v>
      </c>
      <c r="BU44" s="90"/>
      <c r="BV44" s="90"/>
      <c r="BW44" s="90"/>
      <c r="BX44" s="90"/>
      <c r="BY44" s="90"/>
      <c r="BZ44" s="90"/>
      <c r="CA44" s="90"/>
      <c r="CB44" s="90"/>
      <c r="CC44" s="90"/>
      <c r="CD44" s="90"/>
      <c r="CE44" s="90"/>
    </row>
    <row r="45" spans="1:83" ht="15.75">
      <c r="A45" s="267" t="s">
        <v>68</v>
      </c>
      <c r="B45" s="293"/>
      <c r="C45" s="294" t="s">
        <v>128</v>
      </c>
      <c r="D45" s="295"/>
      <c r="E45" s="295"/>
      <c r="F45" s="296" t="s">
        <v>246</v>
      </c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57"/>
      <c r="AC45" s="284">
        <f t="shared" si="14"/>
        <v>120</v>
      </c>
      <c r="AD45" s="285"/>
      <c r="AE45" s="267"/>
      <c r="AF45" s="257"/>
      <c r="AG45" s="268">
        <f t="shared" si="6"/>
        <v>48</v>
      </c>
      <c r="AH45" s="257"/>
      <c r="AI45" s="268">
        <v>24</v>
      </c>
      <c r="AJ45" s="257"/>
      <c r="AK45" s="268">
        <v>12</v>
      </c>
      <c r="AL45" s="257"/>
      <c r="AM45" s="268">
        <v>12</v>
      </c>
      <c r="AN45" s="257"/>
      <c r="AO45" s="268"/>
      <c r="AP45" s="257"/>
      <c r="AQ45" s="268"/>
      <c r="AR45" s="259"/>
      <c r="AS45" s="301">
        <f t="shared" si="15"/>
        <v>72</v>
      </c>
      <c r="AT45" s="259"/>
      <c r="AU45" s="42">
        <v>3</v>
      </c>
      <c r="AV45" s="43"/>
      <c r="AW45" s="43"/>
      <c r="AX45" s="44"/>
      <c r="AY45" s="44"/>
      <c r="AZ45" s="44"/>
      <c r="BA45" s="44"/>
      <c r="BB45" s="45"/>
      <c r="BC45" s="42">
        <v>4</v>
      </c>
      <c r="BD45" s="43"/>
      <c r="BE45" s="43"/>
      <c r="BF45" s="44"/>
      <c r="BG45" s="44"/>
      <c r="BH45" s="44"/>
      <c r="BI45" s="44"/>
      <c r="BJ45" s="45"/>
      <c r="BK45" s="302">
        <f t="shared" si="5"/>
        <v>4</v>
      </c>
      <c r="BL45" s="259"/>
      <c r="BM45" s="100">
        <f t="shared" si="7"/>
        <v>4</v>
      </c>
      <c r="BN45" s="100">
        <f t="shared" si="8"/>
        <v>1</v>
      </c>
      <c r="BO45" s="100" t="str">
        <f t="shared" si="9"/>
        <v>to'g'ri</v>
      </c>
      <c r="BP45" s="100"/>
      <c r="BQ45" s="100">
        <f t="shared" si="10"/>
        <v>3</v>
      </c>
      <c r="BR45" s="100">
        <f t="shared" si="11"/>
        <v>45</v>
      </c>
      <c r="BS45" s="100">
        <f t="shared" si="12"/>
        <v>3</v>
      </c>
      <c r="BT45" s="100" t="str">
        <f t="shared" si="13"/>
        <v>xato</v>
      </c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100"/>
    </row>
    <row r="46" spans="1:83" ht="15.75">
      <c r="A46" s="267" t="s">
        <v>69</v>
      </c>
      <c r="B46" s="240"/>
      <c r="C46" s="303" t="s">
        <v>200</v>
      </c>
      <c r="D46" s="248"/>
      <c r="E46" s="235"/>
      <c r="F46" s="300" t="s">
        <v>247</v>
      </c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40"/>
      <c r="AC46" s="284">
        <f t="shared" si="14"/>
        <v>240</v>
      </c>
      <c r="AD46" s="285"/>
      <c r="AE46" s="267"/>
      <c r="AF46" s="266"/>
      <c r="AG46" s="268">
        <f t="shared" si="6"/>
        <v>96</v>
      </c>
      <c r="AH46" s="257"/>
      <c r="AI46" s="268"/>
      <c r="AJ46" s="266"/>
      <c r="AK46" s="268">
        <v>96</v>
      </c>
      <c r="AL46" s="266"/>
      <c r="AM46" s="268"/>
      <c r="AN46" s="266"/>
      <c r="AO46" s="268"/>
      <c r="AP46" s="266"/>
      <c r="AQ46" s="268"/>
      <c r="AR46" s="240"/>
      <c r="AS46" s="267">
        <f t="shared" si="15"/>
        <v>144</v>
      </c>
      <c r="AT46" s="240"/>
      <c r="AU46" s="40">
        <v>3</v>
      </c>
      <c r="AV46" s="38">
        <v>3</v>
      </c>
      <c r="AW46" s="39"/>
      <c r="AX46" s="38"/>
      <c r="AY46" s="38"/>
      <c r="AZ46" s="38"/>
      <c r="BA46" s="38"/>
      <c r="BB46" s="41"/>
      <c r="BC46" s="39">
        <v>4</v>
      </c>
      <c r="BD46" s="38">
        <v>4</v>
      </c>
      <c r="BE46" s="39"/>
      <c r="BF46" s="38"/>
      <c r="BG46" s="38"/>
      <c r="BH46" s="38"/>
      <c r="BI46" s="38"/>
      <c r="BJ46" s="38"/>
      <c r="BK46" s="238">
        <f t="shared" si="5"/>
        <v>8</v>
      </c>
      <c r="BL46" s="240"/>
      <c r="BM46" s="90">
        <f t="shared" si="7"/>
        <v>8</v>
      </c>
      <c r="BN46" s="90">
        <f t="shared" si="8"/>
        <v>1</v>
      </c>
      <c r="BO46" s="90" t="str">
        <f t="shared" si="9"/>
        <v>to'g'ri</v>
      </c>
      <c r="BP46" s="90"/>
      <c r="BQ46" s="90">
        <f t="shared" si="10"/>
        <v>6</v>
      </c>
      <c r="BR46" s="90">
        <f t="shared" si="11"/>
        <v>90</v>
      </c>
      <c r="BS46" s="90">
        <f t="shared" si="12"/>
        <v>6</v>
      </c>
      <c r="BT46" s="90" t="str">
        <f t="shared" si="13"/>
        <v>xato</v>
      </c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</row>
    <row r="47" spans="1:83" ht="15.75">
      <c r="A47" s="267" t="s">
        <v>70</v>
      </c>
      <c r="B47" s="259"/>
      <c r="C47" s="305" t="s">
        <v>131</v>
      </c>
      <c r="D47" s="293"/>
      <c r="E47" s="259"/>
      <c r="F47" s="300" t="s">
        <v>248</v>
      </c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59"/>
      <c r="AC47" s="284">
        <f t="shared" si="14"/>
        <v>300</v>
      </c>
      <c r="AD47" s="285"/>
      <c r="AE47" s="267"/>
      <c r="AF47" s="257"/>
      <c r="AG47" s="268">
        <f>SUM(AI47:AP47)</f>
        <v>120</v>
      </c>
      <c r="AH47" s="257"/>
      <c r="AI47" s="268">
        <v>60</v>
      </c>
      <c r="AJ47" s="257"/>
      <c r="AK47" s="268">
        <v>30</v>
      </c>
      <c r="AL47" s="257"/>
      <c r="AM47" s="268">
        <v>30</v>
      </c>
      <c r="AN47" s="257"/>
      <c r="AO47" s="268"/>
      <c r="AP47" s="257"/>
      <c r="AQ47" s="268"/>
      <c r="AR47" s="259"/>
      <c r="AS47" s="267">
        <f t="shared" si="15"/>
        <v>180</v>
      </c>
      <c r="AT47" s="259"/>
      <c r="AU47" s="40">
        <v>4</v>
      </c>
      <c r="AV47" s="39">
        <v>4</v>
      </c>
      <c r="AW47" s="38"/>
      <c r="AX47" s="38"/>
      <c r="AY47" s="38"/>
      <c r="AZ47" s="38"/>
      <c r="BA47" s="38"/>
      <c r="BB47" s="41"/>
      <c r="BC47" s="39">
        <v>6</v>
      </c>
      <c r="BD47" s="39">
        <v>4</v>
      </c>
      <c r="BE47" s="38"/>
      <c r="BF47" s="38"/>
      <c r="BG47" s="38"/>
      <c r="BH47" s="38"/>
      <c r="BI47" s="38"/>
      <c r="BJ47" s="38"/>
      <c r="BK47" s="238">
        <f t="shared" si="5"/>
        <v>10</v>
      </c>
      <c r="BL47" s="259"/>
      <c r="BM47" s="100">
        <f t="shared" si="7"/>
        <v>10</v>
      </c>
      <c r="BN47" s="100">
        <f t="shared" si="8"/>
        <v>1</v>
      </c>
      <c r="BO47" s="100" t="str">
        <f t="shared" si="9"/>
        <v>to'g'ri</v>
      </c>
      <c r="BP47" s="100"/>
      <c r="BQ47" s="100">
        <f t="shared" si="10"/>
        <v>8</v>
      </c>
      <c r="BR47" s="100">
        <f t="shared" si="11"/>
        <v>120</v>
      </c>
      <c r="BS47" s="100">
        <f t="shared" si="12"/>
        <v>0</v>
      </c>
      <c r="BT47" s="100" t="str">
        <f t="shared" si="13"/>
        <v>to'g'ri</v>
      </c>
      <c r="BU47" s="100"/>
      <c r="BV47" s="100"/>
      <c r="BW47" s="100"/>
      <c r="BX47" s="100"/>
      <c r="BY47" s="100"/>
      <c r="BZ47" s="100"/>
      <c r="CA47" s="100"/>
      <c r="CB47" s="100"/>
      <c r="CC47" s="100"/>
      <c r="CD47" s="100"/>
      <c r="CE47" s="100"/>
    </row>
    <row r="48" spans="1:83" ht="15.75">
      <c r="A48" s="267" t="s">
        <v>71</v>
      </c>
      <c r="B48" s="240"/>
      <c r="C48" s="305" t="s">
        <v>132</v>
      </c>
      <c r="D48" s="239"/>
      <c r="E48" s="240"/>
      <c r="F48" s="306" t="s">
        <v>249</v>
      </c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40"/>
      <c r="AC48" s="284">
        <f t="shared" si="14"/>
        <v>420</v>
      </c>
      <c r="AD48" s="285"/>
      <c r="AE48" s="267"/>
      <c r="AF48" s="266"/>
      <c r="AG48" s="268">
        <f t="shared" ref="AG48:AG65" si="16">SUM(AI48:AP48)</f>
        <v>168</v>
      </c>
      <c r="AH48" s="257"/>
      <c r="AI48" s="268">
        <v>72</v>
      </c>
      <c r="AJ48" s="266"/>
      <c r="AK48" s="268">
        <v>96</v>
      </c>
      <c r="AL48" s="266"/>
      <c r="AM48" s="268"/>
      <c r="AN48" s="266"/>
      <c r="AO48" s="268"/>
      <c r="AP48" s="266"/>
      <c r="AQ48" s="268"/>
      <c r="AR48" s="240"/>
      <c r="AS48" s="267">
        <f t="shared" si="15"/>
        <v>252</v>
      </c>
      <c r="AT48" s="240"/>
      <c r="AU48" s="40">
        <v>5</v>
      </c>
      <c r="AV48" s="39">
        <v>3</v>
      </c>
      <c r="AW48" s="38">
        <v>3</v>
      </c>
      <c r="AX48" s="38"/>
      <c r="AY48" s="38"/>
      <c r="AZ48" s="38"/>
      <c r="BA48" s="38"/>
      <c r="BB48" s="41"/>
      <c r="BC48" s="39">
        <v>6</v>
      </c>
      <c r="BD48" s="39">
        <v>4</v>
      </c>
      <c r="BE48" s="38">
        <v>4</v>
      </c>
      <c r="BF48" s="38"/>
      <c r="BG48" s="38"/>
      <c r="BH48" s="38"/>
      <c r="BI48" s="38"/>
      <c r="BJ48" s="38"/>
      <c r="BK48" s="238">
        <f t="shared" si="5"/>
        <v>14</v>
      </c>
      <c r="BL48" s="240"/>
      <c r="BM48" s="90">
        <f t="shared" si="7"/>
        <v>14</v>
      </c>
      <c r="BN48" s="90">
        <f t="shared" si="8"/>
        <v>1</v>
      </c>
      <c r="BO48" s="90" t="str">
        <f t="shared" si="9"/>
        <v>to'g'ri</v>
      </c>
      <c r="BP48" s="90"/>
      <c r="BQ48" s="90">
        <f t="shared" si="10"/>
        <v>11</v>
      </c>
      <c r="BR48" s="90">
        <f t="shared" si="11"/>
        <v>165</v>
      </c>
      <c r="BS48" s="90">
        <f t="shared" si="12"/>
        <v>3</v>
      </c>
      <c r="BT48" s="90" t="str">
        <f t="shared" si="13"/>
        <v>xato</v>
      </c>
      <c r="BU48" s="90"/>
      <c r="BV48" s="90"/>
      <c r="BW48" s="90"/>
      <c r="BX48" s="90"/>
      <c r="BY48" s="90"/>
      <c r="BZ48" s="90"/>
      <c r="CA48" s="90"/>
      <c r="CB48" s="90"/>
      <c r="CC48" s="90"/>
      <c r="CD48" s="90"/>
      <c r="CE48" s="90"/>
    </row>
    <row r="49" spans="1:83" ht="16.5" thickBot="1">
      <c r="A49" s="307" t="s">
        <v>72</v>
      </c>
      <c r="B49" s="253"/>
      <c r="C49" s="297" t="s">
        <v>156</v>
      </c>
      <c r="D49" s="244"/>
      <c r="E49" s="253"/>
      <c r="F49" s="321" t="s">
        <v>250</v>
      </c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53"/>
      <c r="AC49" s="322">
        <f t="shared" si="14"/>
        <v>120</v>
      </c>
      <c r="AD49" s="323"/>
      <c r="AE49" s="307"/>
      <c r="AF49" s="245"/>
      <c r="AG49" s="304">
        <f t="shared" si="16"/>
        <v>60</v>
      </c>
      <c r="AH49" s="245"/>
      <c r="AI49" s="304">
        <v>30</v>
      </c>
      <c r="AJ49" s="245"/>
      <c r="AK49" s="304"/>
      <c r="AL49" s="245"/>
      <c r="AM49" s="304"/>
      <c r="AN49" s="245"/>
      <c r="AO49" s="304">
        <v>30</v>
      </c>
      <c r="AP49" s="245"/>
      <c r="AQ49" s="304"/>
      <c r="AR49" s="253"/>
      <c r="AS49" s="307">
        <f t="shared" si="15"/>
        <v>60</v>
      </c>
      <c r="AT49" s="253"/>
      <c r="AU49" s="134">
        <v>4</v>
      </c>
      <c r="AV49" s="136"/>
      <c r="AW49" s="135"/>
      <c r="AX49" s="135"/>
      <c r="AY49" s="135"/>
      <c r="AZ49" s="135"/>
      <c r="BA49" s="135"/>
      <c r="BB49" s="137"/>
      <c r="BC49" s="135">
        <v>4</v>
      </c>
      <c r="BD49" s="136"/>
      <c r="BE49" s="135"/>
      <c r="BF49" s="135"/>
      <c r="BG49" s="135"/>
      <c r="BH49" s="135"/>
      <c r="BI49" s="135"/>
      <c r="BJ49" s="135"/>
      <c r="BK49" s="308">
        <f t="shared" si="5"/>
        <v>4</v>
      </c>
      <c r="BL49" s="253"/>
      <c r="BM49" s="100">
        <f t="shared" si="7"/>
        <v>4</v>
      </c>
      <c r="BN49" s="100">
        <f t="shared" si="8"/>
        <v>1</v>
      </c>
      <c r="BO49" s="100" t="str">
        <f t="shared" si="9"/>
        <v>to'g'ri</v>
      </c>
      <c r="BP49" s="100"/>
      <c r="BQ49" s="100">
        <f t="shared" si="10"/>
        <v>4</v>
      </c>
      <c r="BR49" s="100">
        <f t="shared" si="11"/>
        <v>60</v>
      </c>
      <c r="BS49" s="100">
        <f t="shared" si="12"/>
        <v>0</v>
      </c>
      <c r="BT49" s="100" t="str">
        <f t="shared" si="13"/>
        <v>to'g'ri</v>
      </c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  <c r="CE49" s="100"/>
    </row>
    <row r="50" spans="1:83" ht="16.5" thickBot="1">
      <c r="A50" s="309" t="s">
        <v>74</v>
      </c>
      <c r="B50" s="310"/>
      <c r="C50" s="311" t="s">
        <v>201</v>
      </c>
      <c r="D50" s="312"/>
      <c r="E50" s="310"/>
      <c r="F50" s="313" t="s">
        <v>256</v>
      </c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4"/>
      <c r="W50" s="314"/>
      <c r="X50" s="314"/>
      <c r="Y50" s="314"/>
      <c r="Z50" s="314"/>
      <c r="AA50" s="314"/>
      <c r="AB50" s="315"/>
      <c r="AC50" s="316">
        <f t="shared" si="14"/>
        <v>120</v>
      </c>
      <c r="AD50" s="317"/>
      <c r="AE50" s="318"/>
      <c r="AF50" s="314"/>
      <c r="AG50" s="319">
        <f t="shared" si="16"/>
        <v>48</v>
      </c>
      <c r="AH50" s="295"/>
      <c r="AI50" s="319">
        <v>24</v>
      </c>
      <c r="AJ50" s="314"/>
      <c r="AK50" s="319">
        <v>24</v>
      </c>
      <c r="AL50" s="314"/>
      <c r="AM50" s="319"/>
      <c r="AN50" s="314"/>
      <c r="AO50" s="319"/>
      <c r="AP50" s="314"/>
      <c r="AQ50" s="319"/>
      <c r="AR50" s="315"/>
      <c r="AS50" s="309">
        <f t="shared" si="15"/>
        <v>72</v>
      </c>
      <c r="AT50" s="310"/>
      <c r="AU50" s="138"/>
      <c r="AV50" s="114"/>
      <c r="AW50" s="112">
        <v>3</v>
      </c>
      <c r="AX50" s="112"/>
      <c r="AY50" s="112"/>
      <c r="AZ50" s="112"/>
      <c r="BA50" s="112"/>
      <c r="BB50" s="112"/>
      <c r="BC50" s="112"/>
      <c r="BD50" s="114"/>
      <c r="BE50" s="112">
        <v>4</v>
      </c>
      <c r="BF50" s="112"/>
      <c r="BG50" s="112"/>
      <c r="BH50" s="112"/>
      <c r="BI50" s="112"/>
      <c r="BJ50" s="113"/>
      <c r="BK50" s="320">
        <f t="shared" si="5"/>
        <v>4</v>
      </c>
      <c r="BL50" s="310"/>
      <c r="BM50" s="90">
        <f t="shared" si="7"/>
        <v>4</v>
      </c>
      <c r="BN50" s="90">
        <f t="shared" si="8"/>
        <v>1</v>
      </c>
      <c r="BO50" s="90" t="str">
        <f t="shared" si="9"/>
        <v>to'g'ri</v>
      </c>
      <c r="BP50" s="90"/>
      <c r="BQ50" s="90">
        <f t="shared" si="10"/>
        <v>3</v>
      </c>
      <c r="BR50" s="90">
        <f t="shared" si="11"/>
        <v>45</v>
      </c>
      <c r="BS50" s="90">
        <f t="shared" si="12"/>
        <v>3</v>
      </c>
      <c r="BT50" s="90" t="str">
        <f t="shared" si="13"/>
        <v>xato</v>
      </c>
      <c r="BU50" s="90"/>
      <c r="BV50" s="90"/>
      <c r="BW50" s="90"/>
      <c r="BX50" s="90"/>
      <c r="BY50" s="90"/>
      <c r="BZ50" s="90"/>
      <c r="CA50" s="90"/>
      <c r="CB50" s="90"/>
      <c r="CC50" s="90"/>
      <c r="CD50" s="90"/>
      <c r="CE50" s="90"/>
    </row>
    <row r="51" spans="1:83" ht="16.5" thickBot="1">
      <c r="A51" s="327" t="s">
        <v>76</v>
      </c>
      <c r="B51" s="324"/>
      <c r="C51" s="311" t="s">
        <v>77</v>
      </c>
      <c r="D51" s="328"/>
      <c r="E51" s="324"/>
      <c r="F51" s="313" t="s">
        <v>254</v>
      </c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329"/>
      <c r="AC51" s="316">
        <f t="shared" si="14"/>
        <v>120</v>
      </c>
      <c r="AD51" s="317"/>
      <c r="AE51" s="318"/>
      <c r="AF51" s="295"/>
      <c r="AG51" s="319">
        <f t="shared" si="16"/>
        <v>48</v>
      </c>
      <c r="AH51" s="295"/>
      <c r="AI51" s="319">
        <v>12</v>
      </c>
      <c r="AJ51" s="295"/>
      <c r="AK51" s="319">
        <v>36</v>
      </c>
      <c r="AL51" s="295"/>
      <c r="AM51" s="319"/>
      <c r="AN51" s="295"/>
      <c r="AO51" s="319"/>
      <c r="AP51" s="295"/>
      <c r="AQ51" s="319"/>
      <c r="AR51" s="329"/>
      <c r="AS51" s="309">
        <f t="shared" si="15"/>
        <v>72</v>
      </c>
      <c r="AT51" s="324"/>
      <c r="AU51" s="138"/>
      <c r="AV51" s="114">
        <v>3</v>
      </c>
      <c r="AW51" s="112"/>
      <c r="AX51" s="112"/>
      <c r="AY51" s="112"/>
      <c r="AZ51" s="112"/>
      <c r="BA51" s="112"/>
      <c r="BB51" s="112"/>
      <c r="BC51" s="112"/>
      <c r="BD51" s="114">
        <v>4</v>
      </c>
      <c r="BE51" s="112"/>
      <c r="BF51" s="112"/>
      <c r="BG51" s="112"/>
      <c r="BH51" s="112"/>
      <c r="BI51" s="112"/>
      <c r="BJ51" s="113"/>
      <c r="BK51" s="320">
        <f t="shared" si="5"/>
        <v>4</v>
      </c>
      <c r="BL51" s="324"/>
      <c r="BM51" s="100">
        <f t="shared" si="7"/>
        <v>4</v>
      </c>
      <c r="BN51" s="100">
        <f t="shared" si="8"/>
        <v>1</v>
      </c>
      <c r="BO51" s="100" t="str">
        <f t="shared" si="9"/>
        <v>to'g'ri</v>
      </c>
      <c r="BP51" s="100"/>
      <c r="BQ51" s="100">
        <f t="shared" si="10"/>
        <v>3</v>
      </c>
      <c r="BR51" s="100">
        <f t="shared" si="11"/>
        <v>45</v>
      </c>
      <c r="BS51" s="100">
        <f t="shared" si="12"/>
        <v>3</v>
      </c>
      <c r="BT51" s="100" t="str">
        <f t="shared" si="13"/>
        <v>xato</v>
      </c>
      <c r="BU51" s="100"/>
      <c r="BV51" s="100"/>
      <c r="BW51" s="100"/>
      <c r="BX51" s="100"/>
      <c r="BY51" s="100"/>
      <c r="BZ51" s="100"/>
      <c r="CA51" s="100"/>
      <c r="CB51" s="100"/>
      <c r="CC51" s="100"/>
      <c r="CD51" s="100"/>
      <c r="CE51" s="100"/>
    </row>
    <row r="52" spans="1:83" ht="15.75">
      <c r="A52" s="325" t="s">
        <v>79</v>
      </c>
      <c r="B52" s="235"/>
      <c r="C52" s="303" t="s">
        <v>202</v>
      </c>
      <c r="D52" s="248"/>
      <c r="E52" s="235"/>
      <c r="F52" s="283" t="s">
        <v>264</v>
      </c>
      <c r="G52" s="248"/>
      <c r="H52" s="248"/>
      <c r="I52" s="248"/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35"/>
      <c r="AC52" s="284">
        <f t="shared" si="14"/>
        <v>120</v>
      </c>
      <c r="AD52" s="285"/>
      <c r="AE52" s="279"/>
      <c r="AF52" s="249"/>
      <c r="AG52" s="326">
        <f t="shared" si="16"/>
        <v>48</v>
      </c>
      <c r="AH52" s="260"/>
      <c r="AI52" s="326">
        <v>24</v>
      </c>
      <c r="AJ52" s="249"/>
      <c r="AK52" s="326">
        <v>12</v>
      </c>
      <c r="AL52" s="249"/>
      <c r="AM52" s="326">
        <v>12</v>
      </c>
      <c r="AN52" s="249"/>
      <c r="AO52" s="326"/>
      <c r="AP52" s="249"/>
      <c r="AQ52" s="326"/>
      <c r="AR52" s="235"/>
      <c r="AS52" s="279">
        <f t="shared" si="15"/>
        <v>72</v>
      </c>
      <c r="AT52" s="235"/>
      <c r="AU52" s="46"/>
      <c r="AV52" s="38"/>
      <c r="AW52" s="39"/>
      <c r="AX52" s="38">
        <v>3</v>
      </c>
      <c r="AY52" s="38"/>
      <c r="AZ52" s="38"/>
      <c r="BA52" s="38"/>
      <c r="BB52" s="41"/>
      <c r="BC52" s="38"/>
      <c r="BD52" s="38"/>
      <c r="BE52" s="39"/>
      <c r="BF52" s="38">
        <v>4</v>
      </c>
      <c r="BG52" s="38"/>
      <c r="BH52" s="38"/>
      <c r="BI52" s="38"/>
      <c r="BJ52" s="38"/>
      <c r="BK52" s="291">
        <f t="shared" si="5"/>
        <v>4</v>
      </c>
      <c r="BL52" s="235"/>
      <c r="BM52" s="90">
        <f t="shared" si="7"/>
        <v>4</v>
      </c>
      <c r="BN52" s="90">
        <f t="shared" si="8"/>
        <v>1</v>
      </c>
      <c r="BO52" s="90" t="str">
        <f t="shared" si="9"/>
        <v>to'g'ri</v>
      </c>
      <c r="BP52" s="90"/>
      <c r="BQ52" s="90">
        <f t="shared" si="10"/>
        <v>3</v>
      </c>
      <c r="BR52" s="90">
        <f t="shared" si="11"/>
        <v>45</v>
      </c>
      <c r="BS52" s="90">
        <f t="shared" si="12"/>
        <v>3</v>
      </c>
      <c r="BT52" s="90" t="str">
        <f t="shared" si="13"/>
        <v>xato</v>
      </c>
      <c r="BU52" s="90"/>
      <c r="BV52" s="90"/>
      <c r="BW52" s="90"/>
      <c r="BX52" s="90"/>
      <c r="BY52" s="90"/>
      <c r="BZ52" s="90"/>
      <c r="CA52" s="90"/>
      <c r="CB52" s="90"/>
      <c r="CC52" s="90"/>
      <c r="CD52" s="90"/>
      <c r="CE52" s="90"/>
    </row>
    <row r="53" spans="1:83" ht="15.75">
      <c r="A53" s="330" t="s">
        <v>81</v>
      </c>
      <c r="B53" s="259"/>
      <c r="C53" s="305" t="s">
        <v>203</v>
      </c>
      <c r="D53" s="293"/>
      <c r="E53" s="259"/>
      <c r="F53" s="300" t="s">
        <v>277</v>
      </c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59"/>
      <c r="AC53" s="284">
        <f t="shared" si="14"/>
        <v>120</v>
      </c>
      <c r="AD53" s="285"/>
      <c r="AE53" s="267"/>
      <c r="AF53" s="257"/>
      <c r="AG53" s="268">
        <f t="shared" si="16"/>
        <v>48</v>
      </c>
      <c r="AH53" s="257"/>
      <c r="AI53" s="268">
        <v>24</v>
      </c>
      <c r="AJ53" s="257"/>
      <c r="AK53" s="268">
        <v>24</v>
      </c>
      <c r="AL53" s="257"/>
      <c r="AM53" s="268"/>
      <c r="AN53" s="257"/>
      <c r="AO53" s="268"/>
      <c r="AP53" s="257"/>
      <c r="AQ53" s="268"/>
      <c r="AR53" s="259"/>
      <c r="AS53" s="267">
        <f t="shared" si="15"/>
        <v>72</v>
      </c>
      <c r="AT53" s="259"/>
      <c r="AU53" s="46"/>
      <c r="AV53" s="38"/>
      <c r="AW53" s="38"/>
      <c r="AX53" s="38"/>
      <c r="AY53" s="38"/>
      <c r="AZ53" s="38">
        <v>3</v>
      </c>
      <c r="BA53" s="39"/>
      <c r="BB53" s="41"/>
      <c r="BC53" s="38"/>
      <c r="BD53" s="38"/>
      <c r="BE53" s="38"/>
      <c r="BF53" s="38"/>
      <c r="BG53" s="38"/>
      <c r="BH53" s="38">
        <v>4</v>
      </c>
      <c r="BI53" s="39"/>
      <c r="BJ53" s="38"/>
      <c r="BK53" s="238">
        <f t="shared" si="5"/>
        <v>4</v>
      </c>
      <c r="BL53" s="259"/>
      <c r="BM53" s="100">
        <f t="shared" si="7"/>
        <v>4</v>
      </c>
      <c r="BN53" s="100">
        <f t="shared" si="8"/>
        <v>1</v>
      </c>
      <c r="BO53" s="100" t="str">
        <f t="shared" si="9"/>
        <v>to'g'ri</v>
      </c>
      <c r="BP53" s="100"/>
      <c r="BQ53" s="100">
        <f t="shared" si="10"/>
        <v>3</v>
      </c>
      <c r="BR53" s="100">
        <f t="shared" si="11"/>
        <v>45</v>
      </c>
      <c r="BS53" s="100">
        <f t="shared" si="12"/>
        <v>3</v>
      </c>
      <c r="BT53" s="100" t="str">
        <f t="shared" si="13"/>
        <v>xato</v>
      </c>
      <c r="BU53" s="100"/>
      <c r="BV53" s="100"/>
      <c r="BW53" s="100"/>
      <c r="BX53" s="100"/>
      <c r="BY53" s="100"/>
      <c r="BZ53" s="100"/>
      <c r="CA53" s="100"/>
      <c r="CB53" s="100"/>
      <c r="CC53" s="100"/>
      <c r="CD53" s="100"/>
      <c r="CE53" s="100"/>
    </row>
    <row r="54" spans="1:83" ht="15.75">
      <c r="A54" s="330" t="s">
        <v>83</v>
      </c>
      <c r="B54" s="240"/>
      <c r="C54" s="305" t="s">
        <v>204</v>
      </c>
      <c r="D54" s="239"/>
      <c r="E54" s="240"/>
      <c r="F54" s="300" t="s">
        <v>271</v>
      </c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40"/>
      <c r="AC54" s="284">
        <f t="shared" si="14"/>
        <v>120</v>
      </c>
      <c r="AD54" s="285"/>
      <c r="AE54" s="267"/>
      <c r="AF54" s="266"/>
      <c r="AG54" s="268">
        <f t="shared" si="16"/>
        <v>60</v>
      </c>
      <c r="AH54" s="257"/>
      <c r="AI54" s="268">
        <v>30</v>
      </c>
      <c r="AJ54" s="266"/>
      <c r="AK54" s="268"/>
      <c r="AL54" s="266"/>
      <c r="AM54" s="268"/>
      <c r="AN54" s="266"/>
      <c r="AO54" s="268">
        <v>30</v>
      </c>
      <c r="AP54" s="266"/>
      <c r="AQ54" s="268"/>
      <c r="AR54" s="240"/>
      <c r="AS54" s="267">
        <f t="shared" si="15"/>
        <v>60</v>
      </c>
      <c r="AT54" s="240"/>
      <c r="AU54" s="46"/>
      <c r="AV54" s="38"/>
      <c r="AW54" s="38"/>
      <c r="AX54" s="38"/>
      <c r="AY54" s="39">
        <v>4</v>
      </c>
      <c r="AZ54" s="38"/>
      <c r="BA54" s="38"/>
      <c r="BB54" s="41"/>
      <c r="BC54" s="38"/>
      <c r="BD54" s="38"/>
      <c r="BE54" s="38"/>
      <c r="BF54" s="38"/>
      <c r="BG54" s="39">
        <v>4</v>
      </c>
      <c r="BH54" s="38"/>
      <c r="BI54" s="38"/>
      <c r="BJ54" s="38"/>
      <c r="BK54" s="238">
        <f t="shared" si="5"/>
        <v>4</v>
      </c>
      <c r="BL54" s="240"/>
      <c r="BM54" s="90">
        <f t="shared" si="7"/>
        <v>4</v>
      </c>
      <c r="BN54" s="90">
        <f t="shared" si="8"/>
        <v>1</v>
      </c>
      <c r="BO54" s="90" t="str">
        <f t="shared" si="9"/>
        <v>to'g'ri</v>
      </c>
      <c r="BP54" s="90"/>
      <c r="BQ54" s="90">
        <f t="shared" si="10"/>
        <v>4</v>
      </c>
      <c r="BR54" s="90">
        <f t="shared" si="11"/>
        <v>60</v>
      </c>
      <c r="BS54" s="90">
        <f t="shared" si="12"/>
        <v>0</v>
      </c>
      <c r="BT54" s="90" t="str">
        <f t="shared" si="13"/>
        <v>to'g'ri</v>
      </c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E54" s="90"/>
    </row>
    <row r="55" spans="1:83" ht="15.75">
      <c r="A55" s="330" t="s">
        <v>85</v>
      </c>
      <c r="B55" s="259"/>
      <c r="C55" s="305" t="s">
        <v>135</v>
      </c>
      <c r="D55" s="293"/>
      <c r="E55" s="259"/>
      <c r="F55" s="300" t="s">
        <v>272</v>
      </c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59"/>
      <c r="AC55" s="284">
        <f t="shared" si="14"/>
        <v>120</v>
      </c>
      <c r="AD55" s="285"/>
      <c r="AE55" s="267"/>
      <c r="AF55" s="257"/>
      <c r="AG55" s="268">
        <f t="shared" si="16"/>
        <v>48</v>
      </c>
      <c r="AH55" s="257"/>
      <c r="AI55" s="268">
        <v>24</v>
      </c>
      <c r="AJ55" s="257"/>
      <c r="AK55" s="268">
        <v>12</v>
      </c>
      <c r="AL55" s="257"/>
      <c r="AM55" s="268">
        <v>12</v>
      </c>
      <c r="AN55" s="257"/>
      <c r="AO55" s="268"/>
      <c r="AP55" s="257"/>
      <c r="AQ55" s="268"/>
      <c r="AR55" s="259"/>
      <c r="AS55" s="267">
        <f t="shared" si="15"/>
        <v>72</v>
      </c>
      <c r="AT55" s="259"/>
      <c r="AU55" s="46"/>
      <c r="AV55" s="38"/>
      <c r="AW55" s="38"/>
      <c r="AX55" s="38"/>
      <c r="AY55" s="38">
        <v>3</v>
      </c>
      <c r="AZ55" s="39"/>
      <c r="BA55" s="38"/>
      <c r="BB55" s="41"/>
      <c r="BC55" s="38"/>
      <c r="BD55" s="38"/>
      <c r="BE55" s="38"/>
      <c r="BF55" s="38"/>
      <c r="BG55" s="38">
        <v>4</v>
      </c>
      <c r="BH55" s="39"/>
      <c r="BI55" s="38"/>
      <c r="BJ55" s="38"/>
      <c r="BK55" s="238">
        <f t="shared" si="5"/>
        <v>4</v>
      </c>
      <c r="BL55" s="259"/>
      <c r="BM55" s="100">
        <f t="shared" si="7"/>
        <v>4</v>
      </c>
      <c r="BN55" s="100">
        <f t="shared" si="8"/>
        <v>1</v>
      </c>
      <c r="BO55" s="100" t="str">
        <f t="shared" si="9"/>
        <v>to'g'ri</v>
      </c>
      <c r="BP55" s="100"/>
      <c r="BQ55" s="100">
        <f t="shared" si="10"/>
        <v>3</v>
      </c>
      <c r="BR55" s="100">
        <f t="shared" si="11"/>
        <v>45</v>
      </c>
      <c r="BS55" s="100">
        <f t="shared" si="12"/>
        <v>3</v>
      </c>
      <c r="BT55" s="100" t="str">
        <f t="shared" si="13"/>
        <v>xato</v>
      </c>
      <c r="BU55" s="100"/>
      <c r="BV55" s="100"/>
      <c r="BW55" s="100"/>
      <c r="BX55" s="100"/>
      <c r="BY55" s="100"/>
      <c r="BZ55" s="100"/>
      <c r="CA55" s="100"/>
      <c r="CB55" s="100"/>
      <c r="CC55" s="100"/>
      <c r="CD55" s="100"/>
      <c r="CE55" s="100"/>
    </row>
    <row r="56" spans="1:83" ht="15.75">
      <c r="A56" s="330" t="s">
        <v>87</v>
      </c>
      <c r="B56" s="240"/>
      <c r="C56" s="305" t="s">
        <v>136</v>
      </c>
      <c r="D56" s="239"/>
      <c r="E56" s="240"/>
      <c r="F56" s="300" t="s">
        <v>287</v>
      </c>
      <c r="G56" s="239"/>
      <c r="H56" s="239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40"/>
      <c r="AC56" s="284">
        <f t="shared" si="14"/>
        <v>120</v>
      </c>
      <c r="AD56" s="285"/>
      <c r="AE56" s="267"/>
      <c r="AF56" s="266"/>
      <c r="AG56" s="268">
        <f t="shared" si="16"/>
        <v>48</v>
      </c>
      <c r="AH56" s="257"/>
      <c r="AI56" s="268">
        <v>24</v>
      </c>
      <c r="AJ56" s="266"/>
      <c r="AK56" s="268">
        <v>12</v>
      </c>
      <c r="AL56" s="266"/>
      <c r="AM56" s="268">
        <v>12</v>
      </c>
      <c r="AN56" s="266"/>
      <c r="AO56" s="268"/>
      <c r="AP56" s="266"/>
      <c r="AQ56" s="268"/>
      <c r="AR56" s="240"/>
      <c r="AS56" s="267">
        <f t="shared" si="15"/>
        <v>72</v>
      </c>
      <c r="AT56" s="240"/>
      <c r="AU56" s="46"/>
      <c r="AV56" s="38"/>
      <c r="AW56" s="38"/>
      <c r="AX56" s="38"/>
      <c r="AY56" s="38"/>
      <c r="AZ56" s="38"/>
      <c r="BA56" s="38">
        <v>3</v>
      </c>
      <c r="BB56" s="47"/>
      <c r="BC56" s="38"/>
      <c r="BD56" s="38"/>
      <c r="BE56" s="38"/>
      <c r="BF56" s="38"/>
      <c r="BG56" s="38"/>
      <c r="BH56" s="38"/>
      <c r="BI56" s="38">
        <v>4</v>
      </c>
      <c r="BJ56" s="39"/>
      <c r="BK56" s="238">
        <f t="shared" si="5"/>
        <v>4</v>
      </c>
      <c r="BL56" s="240"/>
      <c r="BM56" s="90">
        <f t="shared" si="7"/>
        <v>4</v>
      </c>
      <c r="BN56" s="90">
        <f t="shared" si="8"/>
        <v>1</v>
      </c>
      <c r="BO56" s="90" t="str">
        <f t="shared" si="9"/>
        <v>to'g'ri</v>
      </c>
      <c r="BP56" s="90"/>
      <c r="BQ56" s="90">
        <f t="shared" si="10"/>
        <v>3</v>
      </c>
      <c r="BR56" s="90">
        <f t="shared" si="11"/>
        <v>45</v>
      </c>
      <c r="BS56" s="90">
        <f t="shared" si="12"/>
        <v>3</v>
      </c>
      <c r="BT56" s="90" t="str">
        <f t="shared" si="13"/>
        <v>xato</v>
      </c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</row>
    <row r="57" spans="1:83" ht="15.75">
      <c r="A57" s="267" t="s">
        <v>88</v>
      </c>
      <c r="B57" s="259"/>
      <c r="C57" s="331" t="s">
        <v>205</v>
      </c>
      <c r="D57" s="293"/>
      <c r="E57" s="259"/>
      <c r="F57" s="306" t="s">
        <v>265</v>
      </c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59"/>
      <c r="AC57" s="284">
        <f t="shared" si="14"/>
        <v>120</v>
      </c>
      <c r="AD57" s="285"/>
      <c r="AE57" s="301"/>
      <c r="AF57" s="257"/>
      <c r="AG57" s="268">
        <f t="shared" si="16"/>
        <v>48</v>
      </c>
      <c r="AH57" s="257"/>
      <c r="AI57" s="268">
        <v>24</v>
      </c>
      <c r="AJ57" s="257"/>
      <c r="AK57" s="268">
        <v>12</v>
      </c>
      <c r="AL57" s="257"/>
      <c r="AM57" s="268">
        <v>12</v>
      </c>
      <c r="AN57" s="257"/>
      <c r="AO57" s="268"/>
      <c r="AP57" s="257"/>
      <c r="AQ57" s="268"/>
      <c r="AR57" s="257"/>
      <c r="AS57" s="267">
        <f>AC57-AG57</f>
        <v>72</v>
      </c>
      <c r="AT57" s="240"/>
      <c r="AU57" s="22"/>
      <c r="AV57" s="23"/>
      <c r="AW57" s="23"/>
      <c r="AX57" s="23">
        <v>3</v>
      </c>
      <c r="AY57" s="23"/>
      <c r="AZ57" s="23"/>
      <c r="BA57" s="23"/>
      <c r="BB57" s="24"/>
      <c r="BC57" s="22"/>
      <c r="BD57" s="23"/>
      <c r="BE57" s="23"/>
      <c r="BF57" s="23">
        <v>4</v>
      </c>
      <c r="BG57" s="23"/>
      <c r="BH57" s="23"/>
      <c r="BI57" s="23"/>
      <c r="BJ57" s="24"/>
      <c r="BK57" s="238">
        <f t="shared" si="5"/>
        <v>4</v>
      </c>
      <c r="BL57" s="259"/>
      <c r="BM57" s="100">
        <f t="shared" si="7"/>
        <v>4</v>
      </c>
      <c r="BN57" s="100">
        <f t="shared" si="8"/>
        <v>1</v>
      </c>
      <c r="BO57" s="100" t="str">
        <f t="shared" si="9"/>
        <v>to'g'ri</v>
      </c>
      <c r="BP57" s="100"/>
      <c r="BQ57" s="100">
        <f t="shared" si="10"/>
        <v>3</v>
      </c>
      <c r="BR57" s="100">
        <f t="shared" si="11"/>
        <v>45</v>
      </c>
      <c r="BS57" s="100">
        <f t="shared" si="12"/>
        <v>3</v>
      </c>
      <c r="BT57" s="100" t="str">
        <f t="shared" si="13"/>
        <v>xato</v>
      </c>
      <c r="BU57" s="100"/>
      <c r="BV57" s="100"/>
      <c r="BW57" s="100"/>
      <c r="BX57" s="100"/>
      <c r="BY57" s="100"/>
      <c r="BZ57" s="100"/>
      <c r="CA57" s="100"/>
      <c r="CB57" s="100"/>
      <c r="CC57" s="100"/>
      <c r="CD57" s="100"/>
      <c r="CE57" s="100"/>
    </row>
    <row r="58" spans="1:83" ht="15.75">
      <c r="A58" s="330" t="s">
        <v>89</v>
      </c>
      <c r="B58" s="240"/>
      <c r="C58" s="305" t="s">
        <v>138</v>
      </c>
      <c r="D58" s="239"/>
      <c r="E58" s="240"/>
      <c r="F58" s="300" t="s">
        <v>257</v>
      </c>
      <c r="G58" s="239"/>
      <c r="H58" s="239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40"/>
      <c r="AC58" s="284">
        <f t="shared" si="14"/>
        <v>270</v>
      </c>
      <c r="AD58" s="285"/>
      <c r="AE58" s="267"/>
      <c r="AF58" s="266"/>
      <c r="AG58" s="268">
        <f t="shared" si="16"/>
        <v>108</v>
      </c>
      <c r="AH58" s="257"/>
      <c r="AI58" s="268">
        <v>48</v>
      </c>
      <c r="AJ58" s="266"/>
      <c r="AK58" s="268">
        <v>30</v>
      </c>
      <c r="AL58" s="266"/>
      <c r="AM58" s="268">
        <v>30</v>
      </c>
      <c r="AN58" s="266"/>
      <c r="AO58" s="268"/>
      <c r="AP58" s="266"/>
      <c r="AQ58" s="268"/>
      <c r="AR58" s="240"/>
      <c r="AS58" s="267">
        <f t="shared" ref="AS58:AS65" si="17">AC58-AG58</f>
        <v>162</v>
      </c>
      <c r="AT58" s="240"/>
      <c r="AU58" s="22"/>
      <c r="AV58" s="23"/>
      <c r="AW58" s="23">
        <v>4</v>
      </c>
      <c r="AX58" s="23">
        <v>4</v>
      </c>
      <c r="AY58" s="23"/>
      <c r="AZ58" s="23"/>
      <c r="BA58" s="23"/>
      <c r="BB58" s="24"/>
      <c r="BC58" s="22"/>
      <c r="BD58" s="23"/>
      <c r="BE58" s="23">
        <v>4</v>
      </c>
      <c r="BF58" s="23">
        <v>5</v>
      </c>
      <c r="BG58" s="23"/>
      <c r="BH58" s="23"/>
      <c r="BI58" s="23"/>
      <c r="BJ58" s="24"/>
      <c r="BK58" s="238">
        <f t="shared" si="5"/>
        <v>9</v>
      </c>
      <c r="BL58" s="240"/>
      <c r="BM58" s="48">
        <f t="shared" si="7"/>
        <v>9</v>
      </c>
      <c r="BN58" s="48">
        <f t="shared" si="8"/>
        <v>1</v>
      </c>
      <c r="BO58" s="48" t="str">
        <f t="shared" si="9"/>
        <v>to'g'ri</v>
      </c>
      <c r="BP58" s="48"/>
      <c r="BQ58" s="48">
        <f t="shared" si="10"/>
        <v>8</v>
      </c>
      <c r="BR58" s="48">
        <f t="shared" si="11"/>
        <v>120</v>
      </c>
      <c r="BS58" s="48">
        <f t="shared" si="12"/>
        <v>-12</v>
      </c>
      <c r="BT58" s="48" t="str">
        <f t="shared" si="13"/>
        <v>xato</v>
      </c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</row>
    <row r="59" spans="1:83" ht="15.75">
      <c r="A59" s="330" t="s">
        <v>90</v>
      </c>
      <c r="B59" s="259"/>
      <c r="C59" s="305" t="s">
        <v>139</v>
      </c>
      <c r="D59" s="293"/>
      <c r="E59" s="259"/>
      <c r="F59" s="300" t="s">
        <v>255</v>
      </c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59"/>
      <c r="AC59" s="284">
        <f t="shared" si="14"/>
        <v>330</v>
      </c>
      <c r="AD59" s="285"/>
      <c r="AE59" s="267"/>
      <c r="AF59" s="257"/>
      <c r="AG59" s="268">
        <f t="shared" si="16"/>
        <v>132</v>
      </c>
      <c r="AH59" s="257"/>
      <c r="AI59" s="268">
        <v>48</v>
      </c>
      <c r="AJ59" s="257"/>
      <c r="AK59" s="268">
        <v>48</v>
      </c>
      <c r="AL59" s="257"/>
      <c r="AM59" s="268">
        <v>36</v>
      </c>
      <c r="AN59" s="257"/>
      <c r="AO59" s="268"/>
      <c r="AP59" s="257"/>
      <c r="AQ59" s="268"/>
      <c r="AR59" s="259"/>
      <c r="AS59" s="267">
        <f t="shared" si="17"/>
        <v>198</v>
      </c>
      <c r="AT59" s="259"/>
      <c r="AU59" s="22"/>
      <c r="AV59" s="23">
        <v>4</v>
      </c>
      <c r="AW59" s="23">
        <v>3</v>
      </c>
      <c r="AX59" s="23"/>
      <c r="AY59" s="23"/>
      <c r="AZ59" s="23"/>
      <c r="BA59" s="23"/>
      <c r="BB59" s="24"/>
      <c r="BC59" s="22"/>
      <c r="BD59" s="23">
        <v>6</v>
      </c>
      <c r="BE59" s="23">
        <v>5</v>
      </c>
      <c r="BF59" s="23"/>
      <c r="BG59" s="23"/>
      <c r="BH59" s="23"/>
      <c r="BI59" s="23"/>
      <c r="BJ59" s="24"/>
      <c r="BK59" s="238">
        <f t="shared" si="5"/>
        <v>11</v>
      </c>
      <c r="BL59" s="259"/>
      <c r="BM59" s="100">
        <f t="shared" si="7"/>
        <v>11</v>
      </c>
      <c r="BN59" s="100">
        <f t="shared" si="8"/>
        <v>1</v>
      </c>
      <c r="BO59" s="100" t="str">
        <f t="shared" si="9"/>
        <v>to'g'ri</v>
      </c>
      <c r="BP59" s="100"/>
      <c r="BQ59" s="100">
        <f t="shared" si="10"/>
        <v>7</v>
      </c>
      <c r="BR59" s="100">
        <f t="shared" si="11"/>
        <v>105</v>
      </c>
      <c r="BS59" s="100">
        <f t="shared" si="12"/>
        <v>27</v>
      </c>
      <c r="BT59" s="100" t="str">
        <f t="shared" si="13"/>
        <v>xato</v>
      </c>
      <c r="BU59" s="100"/>
      <c r="BV59" s="100"/>
      <c r="BW59" s="100"/>
      <c r="BX59" s="100"/>
      <c r="BY59" s="100"/>
      <c r="BZ59" s="100"/>
      <c r="CA59" s="100"/>
      <c r="CB59" s="100"/>
      <c r="CC59" s="100"/>
      <c r="CD59" s="100"/>
      <c r="CE59" s="100"/>
    </row>
    <row r="60" spans="1:83" ht="15.75">
      <c r="A60" s="330" t="s">
        <v>91</v>
      </c>
      <c r="B60" s="240"/>
      <c r="C60" s="305" t="s">
        <v>141</v>
      </c>
      <c r="D60" s="239"/>
      <c r="E60" s="240"/>
      <c r="F60" s="300" t="s">
        <v>251</v>
      </c>
      <c r="G60" s="239"/>
      <c r="H60" s="239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  <c r="T60" s="239"/>
      <c r="U60" s="239"/>
      <c r="V60" s="239"/>
      <c r="W60" s="239"/>
      <c r="X60" s="239"/>
      <c r="Y60" s="239"/>
      <c r="Z60" s="239"/>
      <c r="AA60" s="239"/>
      <c r="AB60" s="240"/>
      <c r="AC60" s="284">
        <f t="shared" si="14"/>
        <v>180</v>
      </c>
      <c r="AD60" s="285"/>
      <c r="AE60" s="267"/>
      <c r="AF60" s="266"/>
      <c r="AG60" s="268">
        <f t="shared" si="16"/>
        <v>72</v>
      </c>
      <c r="AH60" s="257"/>
      <c r="AI60" s="268">
        <v>24</v>
      </c>
      <c r="AJ60" s="257"/>
      <c r="AK60" s="268">
        <v>48</v>
      </c>
      <c r="AL60" s="257"/>
      <c r="AM60" s="268"/>
      <c r="AN60" s="257"/>
      <c r="AO60" s="268"/>
      <c r="AP60" s="266"/>
      <c r="AQ60" s="268"/>
      <c r="AR60" s="240"/>
      <c r="AS60" s="267">
        <f t="shared" si="17"/>
        <v>108</v>
      </c>
      <c r="AT60" s="240"/>
      <c r="AU60" s="22">
        <v>5</v>
      </c>
      <c r="AV60" s="23"/>
      <c r="AW60" s="23"/>
      <c r="AX60" s="23"/>
      <c r="AY60" s="23"/>
      <c r="AZ60" s="23"/>
      <c r="BA60" s="23"/>
      <c r="BB60" s="24"/>
      <c r="BC60" s="22">
        <v>6</v>
      </c>
      <c r="BD60" s="23"/>
      <c r="BE60" s="23"/>
      <c r="BF60" s="23"/>
      <c r="BG60" s="23"/>
      <c r="BH60" s="23"/>
      <c r="BI60" s="23"/>
      <c r="BJ60" s="24"/>
      <c r="BK60" s="238">
        <f t="shared" si="5"/>
        <v>6</v>
      </c>
      <c r="BL60" s="240"/>
      <c r="BM60" s="90">
        <f t="shared" si="7"/>
        <v>6</v>
      </c>
      <c r="BN60" s="90">
        <f t="shared" si="8"/>
        <v>1</v>
      </c>
      <c r="BO60" s="90" t="str">
        <f t="shared" si="9"/>
        <v>to'g'ri</v>
      </c>
      <c r="BP60" s="90"/>
      <c r="BQ60" s="90">
        <f t="shared" si="10"/>
        <v>5</v>
      </c>
      <c r="BR60" s="90">
        <f t="shared" si="11"/>
        <v>75</v>
      </c>
      <c r="BS60" s="90">
        <f t="shared" si="12"/>
        <v>-3</v>
      </c>
      <c r="BT60" s="90" t="str">
        <f t="shared" si="13"/>
        <v>xato</v>
      </c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</row>
    <row r="61" spans="1:83" ht="15.75">
      <c r="A61" s="330" t="s">
        <v>92</v>
      </c>
      <c r="B61" s="259"/>
      <c r="C61" s="305" t="s">
        <v>159</v>
      </c>
      <c r="D61" s="293"/>
      <c r="E61" s="259"/>
      <c r="F61" s="300" t="s">
        <v>278</v>
      </c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59"/>
      <c r="AC61" s="284">
        <f t="shared" si="14"/>
        <v>300</v>
      </c>
      <c r="AD61" s="285"/>
      <c r="AE61" s="267"/>
      <c r="AF61" s="257"/>
      <c r="AG61" s="268">
        <f t="shared" si="16"/>
        <v>120</v>
      </c>
      <c r="AH61" s="257"/>
      <c r="AI61" s="268">
        <v>60</v>
      </c>
      <c r="AJ61" s="257"/>
      <c r="AK61" s="268">
        <v>30</v>
      </c>
      <c r="AL61" s="257"/>
      <c r="AM61" s="268">
        <v>30</v>
      </c>
      <c r="AN61" s="257"/>
      <c r="AO61" s="268"/>
      <c r="AP61" s="257"/>
      <c r="AQ61" s="268" t="s">
        <v>154</v>
      </c>
      <c r="AR61" s="259"/>
      <c r="AS61" s="267">
        <f t="shared" si="17"/>
        <v>180</v>
      </c>
      <c r="AT61" s="259"/>
      <c r="AU61" s="22"/>
      <c r="AV61" s="23"/>
      <c r="AW61" s="23"/>
      <c r="AX61" s="23"/>
      <c r="AY61" s="23"/>
      <c r="AZ61" s="23">
        <v>4</v>
      </c>
      <c r="BA61" s="23">
        <v>4</v>
      </c>
      <c r="BB61" s="24"/>
      <c r="BC61" s="22"/>
      <c r="BD61" s="23"/>
      <c r="BE61" s="23"/>
      <c r="BF61" s="23"/>
      <c r="BG61" s="23"/>
      <c r="BH61" s="23">
        <v>5</v>
      </c>
      <c r="BI61" s="23">
        <v>5</v>
      </c>
      <c r="BJ61" s="24"/>
      <c r="BK61" s="238">
        <f t="shared" si="5"/>
        <v>10</v>
      </c>
      <c r="BL61" s="259"/>
      <c r="BM61" s="100">
        <f t="shared" si="7"/>
        <v>10</v>
      </c>
      <c r="BN61" s="100">
        <f t="shared" si="8"/>
        <v>1</v>
      </c>
      <c r="BO61" s="100" t="str">
        <f t="shared" si="9"/>
        <v>to'g'ri</v>
      </c>
      <c r="BP61" s="100"/>
      <c r="BQ61" s="100">
        <f t="shared" si="10"/>
        <v>8</v>
      </c>
      <c r="BR61" s="100">
        <f t="shared" si="11"/>
        <v>120</v>
      </c>
      <c r="BS61" s="100">
        <f t="shared" si="12"/>
        <v>0</v>
      </c>
      <c r="BT61" s="100" t="str">
        <f t="shared" si="13"/>
        <v>to'g'ri</v>
      </c>
      <c r="BU61" s="100"/>
      <c r="BV61" s="100"/>
      <c r="BW61" s="100"/>
      <c r="BX61" s="100"/>
      <c r="BY61" s="100"/>
      <c r="BZ61" s="100"/>
      <c r="CA61" s="100"/>
      <c r="CB61" s="100"/>
      <c r="CC61" s="100"/>
      <c r="CD61" s="100"/>
      <c r="CE61" s="100"/>
    </row>
    <row r="62" spans="1:83" ht="15.75">
      <c r="A62" s="330" t="s">
        <v>93</v>
      </c>
      <c r="B62" s="240"/>
      <c r="C62" s="305" t="s">
        <v>160</v>
      </c>
      <c r="D62" s="239"/>
      <c r="E62" s="240"/>
      <c r="F62" s="300" t="s">
        <v>279</v>
      </c>
      <c r="G62" s="239"/>
      <c r="H62" s="239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40"/>
      <c r="AC62" s="284">
        <f t="shared" si="14"/>
        <v>270</v>
      </c>
      <c r="AD62" s="285"/>
      <c r="AE62" s="267"/>
      <c r="AF62" s="266"/>
      <c r="AG62" s="268">
        <f t="shared" si="16"/>
        <v>108</v>
      </c>
      <c r="AH62" s="257"/>
      <c r="AI62" s="268">
        <v>60</v>
      </c>
      <c r="AJ62" s="266"/>
      <c r="AK62" s="268">
        <v>24</v>
      </c>
      <c r="AL62" s="266"/>
      <c r="AM62" s="268">
        <v>24</v>
      </c>
      <c r="AN62" s="266"/>
      <c r="AO62" s="268"/>
      <c r="AP62" s="266"/>
      <c r="AQ62" s="268" t="s">
        <v>155</v>
      </c>
      <c r="AR62" s="240"/>
      <c r="AS62" s="267">
        <f t="shared" si="17"/>
        <v>162</v>
      </c>
      <c r="AT62" s="240"/>
      <c r="AU62" s="22"/>
      <c r="AV62" s="23"/>
      <c r="AW62" s="23"/>
      <c r="AX62" s="23"/>
      <c r="AY62" s="23"/>
      <c r="AZ62" s="23">
        <v>3</v>
      </c>
      <c r="BA62" s="23">
        <v>3</v>
      </c>
      <c r="BB62" s="24"/>
      <c r="BC62" s="22"/>
      <c r="BD62" s="23"/>
      <c r="BE62" s="23"/>
      <c r="BF62" s="23"/>
      <c r="BG62" s="23"/>
      <c r="BH62" s="23">
        <v>4</v>
      </c>
      <c r="BI62" s="23">
        <v>5</v>
      </c>
      <c r="BJ62" s="24"/>
      <c r="BK62" s="238">
        <f t="shared" si="5"/>
        <v>9</v>
      </c>
      <c r="BL62" s="240"/>
      <c r="BM62" s="90">
        <f t="shared" si="7"/>
        <v>9</v>
      </c>
      <c r="BN62" s="90">
        <f t="shared" si="8"/>
        <v>1</v>
      </c>
      <c r="BO62" s="90" t="str">
        <f t="shared" si="9"/>
        <v>to'g'ri</v>
      </c>
      <c r="BP62" s="90"/>
      <c r="BQ62" s="90">
        <f t="shared" si="10"/>
        <v>6</v>
      </c>
      <c r="BR62" s="90">
        <f t="shared" si="11"/>
        <v>90</v>
      </c>
      <c r="BS62" s="90">
        <f t="shared" si="12"/>
        <v>18</v>
      </c>
      <c r="BT62" s="90" t="str">
        <f t="shared" si="13"/>
        <v>xato</v>
      </c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</row>
    <row r="63" spans="1:83" ht="15.75">
      <c r="A63" s="330" t="s">
        <v>94</v>
      </c>
      <c r="B63" s="259"/>
      <c r="C63" s="305" t="s">
        <v>161</v>
      </c>
      <c r="D63" s="293"/>
      <c r="E63" s="259"/>
      <c r="F63" s="300" t="s">
        <v>266</v>
      </c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293"/>
      <c r="AB63" s="259"/>
      <c r="AC63" s="284">
        <f t="shared" si="14"/>
        <v>300</v>
      </c>
      <c r="AD63" s="285"/>
      <c r="AE63" s="267"/>
      <c r="AF63" s="257"/>
      <c r="AG63" s="268">
        <f t="shared" si="16"/>
        <v>120</v>
      </c>
      <c r="AH63" s="257"/>
      <c r="AI63" s="268">
        <v>60</v>
      </c>
      <c r="AJ63" s="257"/>
      <c r="AK63" s="268">
        <v>30</v>
      </c>
      <c r="AL63" s="257"/>
      <c r="AM63" s="268">
        <v>30</v>
      </c>
      <c r="AN63" s="257"/>
      <c r="AO63" s="268"/>
      <c r="AP63" s="257"/>
      <c r="AQ63" s="268"/>
      <c r="AR63" s="259"/>
      <c r="AS63" s="267">
        <f t="shared" si="17"/>
        <v>180</v>
      </c>
      <c r="AT63" s="259"/>
      <c r="AU63" s="22"/>
      <c r="AV63" s="23"/>
      <c r="AW63" s="23"/>
      <c r="AX63" s="23">
        <v>4</v>
      </c>
      <c r="AY63" s="23">
        <v>4</v>
      </c>
      <c r="AZ63" s="23"/>
      <c r="BA63" s="23"/>
      <c r="BB63" s="24"/>
      <c r="BC63" s="22"/>
      <c r="BD63" s="23"/>
      <c r="BE63" s="23"/>
      <c r="BF63" s="23">
        <v>6</v>
      </c>
      <c r="BG63" s="23">
        <v>4</v>
      </c>
      <c r="BH63" s="23"/>
      <c r="BI63" s="23"/>
      <c r="BJ63" s="24"/>
      <c r="BK63" s="238">
        <f t="shared" si="5"/>
        <v>10</v>
      </c>
      <c r="BL63" s="259"/>
      <c r="BM63" s="100">
        <f t="shared" si="7"/>
        <v>10</v>
      </c>
      <c r="BN63" s="100">
        <f t="shared" si="8"/>
        <v>1</v>
      </c>
      <c r="BO63" s="100" t="str">
        <f t="shared" si="9"/>
        <v>to'g'ri</v>
      </c>
      <c r="BP63" s="100"/>
      <c r="BQ63" s="100">
        <f t="shared" si="10"/>
        <v>8</v>
      </c>
      <c r="BR63" s="100">
        <f t="shared" si="11"/>
        <v>120</v>
      </c>
      <c r="BS63" s="100">
        <f t="shared" si="12"/>
        <v>0</v>
      </c>
      <c r="BT63" s="100" t="str">
        <f t="shared" si="13"/>
        <v>to'g'ri</v>
      </c>
      <c r="BU63" s="100"/>
      <c r="BV63" s="100"/>
      <c r="BW63" s="100"/>
      <c r="BX63" s="100"/>
      <c r="BY63" s="100"/>
      <c r="BZ63" s="100"/>
      <c r="CA63" s="100"/>
      <c r="CB63" s="100"/>
      <c r="CC63" s="100"/>
      <c r="CD63" s="100"/>
      <c r="CE63" s="100"/>
    </row>
    <row r="64" spans="1:83" ht="15.75">
      <c r="A64" s="267" t="s">
        <v>95</v>
      </c>
      <c r="B64" s="240"/>
      <c r="C64" s="305" t="s">
        <v>162</v>
      </c>
      <c r="D64" s="239"/>
      <c r="E64" s="240"/>
      <c r="F64" s="300" t="s">
        <v>288</v>
      </c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40"/>
      <c r="AC64" s="284">
        <f t="shared" si="14"/>
        <v>180</v>
      </c>
      <c r="AD64" s="285"/>
      <c r="AE64" s="267"/>
      <c r="AF64" s="266"/>
      <c r="AG64" s="268">
        <f t="shared" si="16"/>
        <v>72</v>
      </c>
      <c r="AH64" s="257"/>
      <c r="AI64" s="268">
        <v>36</v>
      </c>
      <c r="AJ64" s="266"/>
      <c r="AK64" s="268">
        <v>24</v>
      </c>
      <c r="AL64" s="266"/>
      <c r="AM64" s="268">
        <v>12</v>
      </c>
      <c r="AN64" s="266"/>
      <c r="AO64" s="268"/>
      <c r="AP64" s="266"/>
      <c r="AQ64" s="268"/>
      <c r="AR64" s="240"/>
      <c r="AS64" s="267">
        <f t="shared" si="17"/>
        <v>108</v>
      </c>
      <c r="AT64" s="240"/>
      <c r="AU64" s="22"/>
      <c r="AV64" s="23"/>
      <c r="AW64" s="23"/>
      <c r="AX64" s="23"/>
      <c r="AY64" s="23"/>
      <c r="AZ64" s="23"/>
      <c r="BA64" s="23">
        <v>5</v>
      </c>
      <c r="BB64" s="24"/>
      <c r="BC64" s="22"/>
      <c r="BD64" s="23"/>
      <c r="BE64" s="23"/>
      <c r="BF64" s="23"/>
      <c r="BG64" s="23"/>
      <c r="BH64" s="23"/>
      <c r="BI64" s="23">
        <v>6</v>
      </c>
      <c r="BJ64" s="24"/>
      <c r="BK64" s="238">
        <f t="shared" si="5"/>
        <v>6</v>
      </c>
      <c r="BL64" s="240"/>
      <c r="BM64" s="90">
        <f t="shared" si="7"/>
        <v>6</v>
      </c>
      <c r="BN64" s="90">
        <f t="shared" si="8"/>
        <v>1</v>
      </c>
      <c r="BO64" s="90" t="str">
        <f t="shared" si="9"/>
        <v>to'g'ri</v>
      </c>
      <c r="BP64" s="90"/>
      <c r="BQ64" s="90">
        <f t="shared" si="10"/>
        <v>5</v>
      </c>
      <c r="BR64" s="90">
        <f t="shared" si="11"/>
        <v>75</v>
      </c>
      <c r="BS64" s="90">
        <f t="shared" si="12"/>
        <v>-3</v>
      </c>
      <c r="BT64" s="90" t="str">
        <f t="shared" si="13"/>
        <v>xato</v>
      </c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</row>
    <row r="65" spans="1:83" ht="16.5" thickBot="1">
      <c r="A65" s="330" t="s">
        <v>96</v>
      </c>
      <c r="B65" s="259"/>
      <c r="C65" s="297" t="s">
        <v>163</v>
      </c>
      <c r="D65" s="244"/>
      <c r="E65" s="253"/>
      <c r="F65" s="300" t="s">
        <v>289</v>
      </c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59"/>
      <c r="AC65" s="284">
        <f t="shared" si="14"/>
        <v>180</v>
      </c>
      <c r="AD65" s="285"/>
      <c r="AE65" s="307"/>
      <c r="AF65" s="245"/>
      <c r="AG65" s="268">
        <f t="shared" si="16"/>
        <v>72</v>
      </c>
      <c r="AH65" s="257"/>
      <c r="AI65" s="304">
        <v>36</v>
      </c>
      <c r="AJ65" s="245"/>
      <c r="AK65" s="304">
        <v>24</v>
      </c>
      <c r="AL65" s="245"/>
      <c r="AM65" s="304">
        <v>12</v>
      </c>
      <c r="AN65" s="245"/>
      <c r="AO65" s="304"/>
      <c r="AP65" s="245"/>
      <c r="AQ65" s="304"/>
      <c r="AR65" s="253"/>
      <c r="AS65" s="307">
        <f t="shared" si="17"/>
        <v>108</v>
      </c>
      <c r="AT65" s="253"/>
      <c r="AU65" s="95"/>
      <c r="AV65" s="93"/>
      <c r="AW65" s="93"/>
      <c r="AX65" s="93"/>
      <c r="AY65" s="23"/>
      <c r="AZ65" s="93"/>
      <c r="BA65" s="93">
        <v>5</v>
      </c>
      <c r="BB65" s="94"/>
      <c r="BC65" s="95"/>
      <c r="BD65" s="93"/>
      <c r="BE65" s="93"/>
      <c r="BF65" s="93"/>
      <c r="BG65" s="23"/>
      <c r="BH65" s="93"/>
      <c r="BI65" s="93">
        <v>6</v>
      </c>
      <c r="BJ65" s="94"/>
      <c r="BK65" s="308">
        <f t="shared" si="5"/>
        <v>6</v>
      </c>
      <c r="BL65" s="253"/>
      <c r="BM65" s="100">
        <f t="shared" si="7"/>
        <v>6</v>
      </c>
      <c r="BN65" s="100">
        <f t="shared" si="8"/>
        <v>1</v>
      </c>
      <c r="BO65" s="100" t="str">
        <f t="shared" si="9"/>
        <v>to'g'ri</v>
      </c>
      <c r="BP65" s="100"/>
      <c r="BQ65" s="100">
        <f t="shared" si="10"/>
        <v>5</v>
      </c>
      <c r="BR65" s="100">
        <f t="shared" si="11"/>
        <v>75</v>
      </c>
      <c r="BS65" s="100">
        <f t="shared" si="12"/>
        <v>-3</v>
      </c>
      <c r="BT65" s="100" t="str">
        <f t="shared" si="13"/>
        <v>xato</v>
      </c>
      <c r="BU65" s="100"/>
      <c r="BV65" s="100"/>
      <c r="BW65" s="100"/>
      <c r="BX65" s="100"/>
      <c r="BY65" s="100"/>
      <c r="BZ65" s="100"/>
      <c r="CA65" s="100"/>
      <c r="CB65" s="100"/>
      <c r="CC65" s="100"/>
      <c r="CD65" s="100"/>
      <c r="CE65" s="100"/>
    </row>
    <row r="66" spans="1:83" ht="16.5" thickBot="1">
      <c r="A66" s="278" t="s">
        <v>97</v>
      </c>
      <c r="B66" s="332"/>
      <c r="C66" s="274"/>
      <c r="D66" s="333"/>
      <c r="E66" s="332"/>
      <c r="F66" s="277" t="s">
        <v>327</v>
      </c>
      <c r="G66" s="333"/>
      <c r="H66" s="333"/>
      <c r="I66" s="333"/>
      <c r="J66" s="333"/>
      <c r="K66" s="333"/>
      <c r="L66" s="333"/>
      <c r="M66" s="333"/>
      <c r="N66" s="333"/>
      <c r="O66" s="333"/>
      <c r="P66" s="333"/>
      <c r="Q66" s="333"/>
      <c r="R66" s="333"/>
      <c r="S66" s="333"/>
      <c r="T66" s="333"/>
      <c r="U66" s="333"/>
      <c r="V66" s="333"/>
      <c r="W66" s="333"/>
      <c r="X66" s="333"/>
      <c r="Y66" s="333"/>
      <c r="Z66" s="333"/>
      <c r="AA66" s="333"/>
      <c r="AB66" s="332"/>
      <c r="AC66" s="278">
        <f>SUM(AC67:AD86)</f>
        <v>1770</v>
      </c>
      <c r="AD66" s="332"/>
      <c r="AE66" s="289">
        <v>25</v>
      </c>
      <c r="AF66" s="334"/>
      <c r="AG66" s="278">
        <f>AG67+AG69+AG71+AG73+AG75+AG77+AG79+AG81+AG83+AG85</f>
        <v>708</v>
      </c>
      <c r="AH66" s="332"/>
      <c r="AI66" s="278">
        <f>AI67+AI69+AI71+AI73+AI75+AI77+AI79+AI81+AI83+AI85</f>
        <v>348</v>
      </c>
      <c r="AJ66" s="332"/>
      <c r="AK66" s="278">
        <f>+AK67+AK69+AK71+AK73+AK75+AK77+AK79+AK81+AK83+AK85</f>
        <v>252</v>
      </c>
      <c r="AL66" s="332"/>
      <c r="AM66" s="278">
        <f>SUM(AM67:AN82)</f>
        <v>84</v>
      </c>
      <c r="AN66" s="332"/>
      <c r="AO66" s="278">
        <f>SUM(AO67:AP82)</f>
        <v>24</v>
      </c>
      <c r="AP66" s="332"/>
      <c r="AQ66" s="278" t="s">
        <v>198</v>
      </c>
      <c r="AR66" s="332"/>
      <c r="AS66" s="278">
        <f>SUM(AS67:AT86)</f>
        <v>1062</v>
      </c>
      <c r="AT66" s="332"/>
      <c r="AU66" s="110">
        <f t="shared" ref="AU66:BJ66" si="18">SUM(AU67:AU86)</f>
        <v>0</v>
      </c>
      <c r="AV66" s="110">
        <f t="shared" si="18"/>
        <v>0</v>
      </c>
      <c r="AW66" s="86">
        <f t="shared" si="18"/>
        <v>10</v>
      </c>
      <c r="AX66" s="86">
        <f t="shared" si="18"/>
        <v>8</v>
      </c>
      <c r="AY66" s="86">
        <f t="shared" si="18"/>
        <v>14</v>
      </c>
      <c r="AZ66" s="86">
        <f t="shared" si="18"/>
        <v>10</v>
      </c>
      <c r="BA66" s="86">
        <f t="shared" si="18"/>
        <v>3</v>
      </c>
      <c r="BB66" s="110">
        <f t="shared" si="18"/>
        <v>0</v>
      </c>
      <c r="BC66" s="110">
        <f t="shared" si="18"/>
        <v>0</v>
      </c>
      <c r="BD66" s="110">
        <f t="shared" si="18"/>
        <v>0</v>
      </c>
      <c r="BE66" s="86">
        <f t="shared" si="18"/>
        <v>13</v>
      </c>
      <c r="BF66" s="86">
        <f t="shared" si="18"/>
        <v>11</v>
      </c>
      <c r="BG66" s="86">
        <f t="shared" si="18"/>
        <v>18</v>
      </c>
      <c r="BH66" s="86">
        <f t="shared" si="18"/>
        <v>13</v>
      </c>
      <c r="BI66" s="86">
        <f t="shared" si="18"/>
        <v>4</v>
      </c>
      <c r="BJ66" s="110">
        <f t="shared" si="18"/>
        <v>0</v>
      </c>
      <c r="BK66" s="278">
        <f t="shared" si="5"/>
        <v>59</v>
      </c>
      <c r="BL66" s="332"/>
      <c r="BM66" s="100">
        <f>+AC66/30</f>
        <v>59</v>
      </c>
      <c r="BN66" s="100">
        <f>IF(BK66=BM66,1,0)</f>
        <v>1</v>
      </c>
      <c r="BO66" s="100" t="str">
        <f>IF(BN66=1,"to'g'ri","xato")</f>
        <v>to'g'ri</v>
      </c>
      <c r="BP66" s="100">
        <v>150</v>
      </c>
      <c r="BQ66" s="100">
        <f t="shared" si="10"/>
        <v>45</v>
      </c>
      <c r="BR66" s="100">
        <f>+BQ66*15</f>
        <v>675</v>
      </c>
      <c r="BS66" s="100">
        <f t="shared" si="12"/>
        <v>33</v>
      </c>
      <c r="BT66" s="100" t="str">
        <f>IF(BS66=0,"to'g'ri","xato")</f>
        <v>xato</v>
      </c>
      <c r="BU66" s="100"/>
      <c r="BV66" s="100"/>
      <c r="BW66" s="100"/>
      <c r="BX66" s="100"/>
      <c r="BY66" s="100"/>
      <c r="BZ66" s="100"/>
      <c r="CA66" s="100"/>
      <c r="CB66" s="100"/>
      <c r="CC66" s="100"/>
      <c r="CD66" s="100"/>
      <c r="CE66" s="100"/>
    </row>
    <row r="67" spans="1:83" ht="15.75">
      <c r="A67" s="335" t="s">
        <v>99</v>
      </c>
      <c r="B67" s="299"/>
      <c r="C67" s="336" t="s">
        <v>143</v>
      </c>
      <c r="D67" s="248"/>
      <c r="E67" s="235"/>
      <c r="F67" s="283" t="s">
        <v>280</v>
      </c>
      <c r="G67" s="248"/>
      <c r="H67" s="248"/>
      <c r="I67" s="248"/>
      <c r="J67" s="248"/>
      <c r="K67" s="248"/>
      <c r="L67" s="248"/>
      <c r="M67" s="248"/>
      <c r="N67" s="248"/>
      <c r="O67" s="248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48"/>
      <c r="AA67" s="248"/>
      <c r="AB67" s="235"/>
      <c r="AC67" s="308">
        <f t="shared" ref="AC67" si="19">SUM(BC67:BJ68)*30</f>
        <v>120</v>
      </c>
      <c r="AD67" s="299"/>
      <c r="AE67" s="337"/>
      <c r="AF67" s="246"/>
      <c r="AG67" s="304">
        <f t="shared" ref="AG67" si="20">SUM(AI67:AP67)</f>
        <v>48</v>
      </c>
      <c r="AH67" s="338"/>
      <c r="AI67" s="339">
        <v>24</v>
      </c>
      <c r="AJ67" s="246"/>
      <c r="AK67" s="339"/>
      <c r="AL67" s="246"/>
      <c r="AM67" s="339"/>
      <c r="AN67" s="246"/>
      <c r="AO67" s="339">
        <v>24</v>
      </c>
      <c r="AP67" s="246"/>
      <c r="AQ67" s="339"/>
      <c r="AR67" s="246"/>
      <c r="AS67" s="307">
        <f>AC67-AG67</f>
        <v>72</v>
      </c>
      <c r="AT67" s="299"/>
      <c r="AU67" s="354"/>
      <c r="AV67" s="350"/>
      <c r="AW67" s="350"/>
      <c r="AX67" s="350"/>
      <c r="AY67" s="350"/>
      <c r="AZ67" s="350">
        <v>3</v>
      </c>
      <c r="BA67" s="350"/>
      <c r="BB67" s="345"/>
      <c r="BC67" s="354"/>
      <c r="BD67" s="350"/>
      <c r="BE67" s="350"/>
      <c r="BF67" s="350"/>
      <c r="BG67" s="350"/>
      <c r="BH67" s="350">
        <v>4</v>
      </c>
      <c r="BI67" s="350"/>
      <c r="BJ67" s="345"/>
      <c r="BK67" s="347">
        <f t="shared" si="5"/>
        <v>4</v>
      </c>
      <c r="BL67" s="348"/>
      <c r="BM67" s="340">
        <f>+AC67/30</f>
        <v>4</v>
      </c>
      <c r="BN67" s="340">
        <f>IF(BK67=BM67,1,0)</f>
        <v>1</v>
      </c>
      <c r="BO67" s="340" t="str">
        <f>IF(BN67=1,"to'g'ri","xato")</f>
        <v>to'g'ri</v>
      </c>
      <c r="BP67" s="90"/>
      <c r="BQ67" s="340">
        <f t="shared" si="10"/>
        <v>3</v>
      </c>
      <c r="BR67" s="340">
        <f>+BQ67*15</f>
        <v>45</v>
      </c>
      <c r="BS67" s="340">
        <f t="shared" si="12"/>
        <v>3</v>
      </c>
      <c r="BT67" s="340" t="str">
        <f>IF(BS67=0,"to'g'ri","xato")</f>
        <v>xato</v>
      </c>
      <c r="BU67" s="90"/>
      <c r="BV67" s="90"/>
      <c r="BW67" s="90"/>
      <c r="BX67" s="90"/>
      <c r="BY67" s="90"/>
      <c r="BZ67" s="90"/>
      <c r="CA67" s="90"/>
      <c r="CB67" s="90"/>
      <c r="CC67" s="90"/>
      <c r="CD67" s="90"/>
      <c r="CE67" s="90"/>
    </row>
    <row r="68" spans="1:83" ht="15.75">
      <c r="A68" s="226"/>
      <c r="B68" s="228"/>
      <c r="C68" s="331" t="s">
        <v>144</v>
      </c>
      <c r="D68" s="293"/>
      <c r="E68" s="259"/>
      <c r="F68" s="300" t="s">
        <v>281</v>
      </c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59"/>
      <c r="AC68" s="226"/>
      <c r="AD68" s="228"/>
      <c r="AE68" s="227"/>
      <c r="AF68" s="260"/>
      <c r="AG68" s="255"/>
      <c r="AH68" s="247"/>
      <c r="AI68" s="256"/>
      <c r="AJ68" s="260"/>
      <c r="AK68" s="256"/>
      <c r="AL68" s="260"/>
      <c r="AM68" s="256"/>
      <c r="AN68" s="260"/>
      <c r="AO68" s="256"/>
      <c r="AP68" s="260"/>
      <c r="AQ68" s="256"/>
      <c r="AR68" s="260"/>
      <c r="AS68" s="226"/>
      <c r="AT68" s="228"/>
      <c r="AU68" s="353"/>
      <c r="AV68" s="351"/>
      <c r="AW68" s="351"/>
      <c r="AX68" s="351"/>
      <c r="AY68" s="351"/>
      <c r="AZ68" s="351"/>
      <c r="BA68" s="351"/>
      <c r="BB68" s="346"/>
      <c r="BC68" s="353"/>
      <c r="BD68" s="351"/>
      <c r="BE68" s="351"/>
      <c r="BF68" s="351"/>
      <c r="BG68" s="351"/>
      <c r="BH68" s="351"/>
      <c r="BI68" s="351"/>
      <c r="BJ68" s="346"/>
      <c r="BK68" s="291"/>
      <c r="BL68" s="349"/>
      <c r="BM68" s="148"/>
      <c r="BN68" s="148"/>
      <c r="BO68" s="148"/>
      <c r="BP68" s="100"/>
      <c r="BQ68" s="148"/>
      <c r="BR68" s="148"/>
      <c r="BS68" s="148"/>
      <c r="BT68" s="148"/>
      <c r="BU68" s="100"/>
      <c r="BV68" s="100"/>
      <c r="BW68" s="100"/>
      <c r="BX68" s="100"/>
      <c r="BY68" s="100"/>
      <c r="BZ68" s="100"/>
      <c r="CA68" s="100"/>
      <c r="CB68" s="100"/>
      <c r="CC68" s="100"/>
      <c r="CD68" s="100"/>
      <c r="CE68" s="100"/>
    </row>
    <row r="69" spans="1:83" ht="15.75">
      <c r="A69" s="341" t="s">
        <v>101</v>
      </c>
      <c r="B69" s="299"/>
      <c r="C69" s="144" t="s">
        <v>243</v>
      </c>
      <c r="D69" s="141"/>
      <c r="E69" s="142"/>
      <c r="F69" s="140" t="s">
        <v>282</v>
      </c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2"/>
      <c r="AC69" s="308">
        <f t="shared" ref="AC69" si="21">SUM(BC69:BJ70)*30</f>
        <v>240</v>
      </c>
      <c r="AD69" s="299"/>
      <c r="AE69" s="344"/>
      <c r="AF69" s="338"/>
      <c r="AG69" s="304">
        <f t="shared" ref="AG69" si="22">SUM(AI69:AP69)</f>
        <v>96</v>
      </c>
      <c r="AH69" s="338"/>
      <c r="AI69" s="304">
        <v>48</v>
      </c>
      <c r="AJ69" s="338"/>
      <c r="AK69" s="304">
        <v>24</v>
      </c>
      <c r="AL69" s="338"/>
      <c r="AM69" s="304">
        <v>24</v>
      </c>
      <c r="AN69" s="338"/>
      <c r="AO69" s="304"/>
      <c r="AP69" s="338"/>
      <c r="AQ69" s="304" t="s">
        <v>155</v>
      </c>
      <c r="AR69" s="338"/>
      <c r="AS69" s="307">
        <f>AC69-AG69</f>
        <v>144</v>
      </c>
      <c r="AT69" s="299"/>
      <c r="AU69" s="352"/>
      <c r="AV69" s="357"/>
      <c r="AW69" s="357"/>
      <c r="AX69" s="357"/>
      <c r="AY69" s="357"/>
      <c r="AZ69" s="357">
        <v>3</v>
      </c>
      <c r="BA69" s="357">
        <v>3</v>
      </c>
      <c r="BB69" s="358"/>
      <c r="BC69" s="352"/>
      <c r="BD69" s="357"/>
      <c r="BE69" s="357"/>
      <c r="BF69" s="357"/>
      <c r="BG69" s="357"/>
      <c r="BH69" s="357">
        <v>4</v>
      </c>
      <c r="BI69" s="357">
        <v>4</v>
      </c>
      <c r="BJ69" s="358"/>
      <c r="BK69" s="308">
        <f>SUM(BC69:BJ69)</f>
        <v>8</v>
      </c>
      <c r="BL69" s="359"/>
      <c r="BM69" s="340">
        <f>+AC69/30</f>
        <v>8</v>
      </c>
      <c r="BN69" s="340">
        <f>IF(BK69=BM69,1,0)</f>
        <v>1</v>
      </c>
      <c r="BO69" s="340" t="str">
        <f>IF(BN69=1,"to'g'ri","xato")</f>
        <v>to'g'ri</v>
      </c>
      <c r="BP69" s="90"/>
      <c r="BQ69" s="340">
        <f>SUM(AU69:BB69)</f>
        <v>6</v>
      </c>
      <c r="BR69" s="340">
        <f>+BQ69*15</f>
        <v>90</v>
      </c>
      <c r="BS69" s="340">
        <f>+AG69-BR69</f>
        <v>6</v>
      </c>
      <c r="BT69" s="340" t="str">
        <f>IF(BS69=0,"to'g'ri","xato")</f>
        <v>xato</v>
      </c>
      <c r="BU69" s="90"/>
      <c r="BV69" s="90"/>
      <c r="BW69" s="90"/>
      <c r="BX69" s="90"/>
      <c r="BY69" s="90"/>
      <c r="BZ69" s="90"/>
      <c r="CA69" s="90"/>
      <c r="CB69" s="90"/>
      <c r="CC69" s="90"/>
      <c r="CD69" s="90"/>
      <c r="CE69" s="90"/>
    </row>
    <row r="70" spans="1:83" ht="15.75">
      <c r="A70" s="342"/>
      <c r="B70" s="343"/>
      <c r="C70" s="355" t="s">
        <v>244</v>
      </c>
      <c r="D70" s="239"/>
      <c r="E70" s="240"/>
      <c r="F70" s="356" t="s">
        <v>283</v>
      </c>
      <c r="G70" s="239"/>
      <c r="H70" s="239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40"/>
      <c r="AC70" s="226"/>
      <c r="AD70" s="228"/>
      <c r="AE70" s="227"/>
      <c r="AF70" s="260"/>
      <c r="AG70" s="255"/>
      <c r="AH70" s="247"/>
      <c r="AI70" s="256"/>
      <c r="AJ70" s="260"/>
      <c r="AK70" s="256"/>
      <c r="AL70" s="260"/>
      <c r="AM70" s="256"/>
      <c r="AN70" s="260"/>
      <c r="AO70" s="256"/>
      <c r="AP70" s="260"/>
      <c r="AQ70" s="256"/>
      <c r="AR70" s="260"/>
      <c r="AS70" s="226"/>
      <c r="AT70" s="228"/>
      <c r="AU70" s="353"/>
      <c r="AV70" s="351"/>
      <c r="AW70" s="351"/>
      <c r="AX70" s="351"/>
      <c r="AY70" s="351"/>
      <c r="AZ70" s="351"/>
      <c r="BA70" s="351"/>
      <c r="BB70" s="346"/>
      <c r="BC70" s="353"/>
      <c r="BD70" s="351"/>
      <c r="BE70" s="351"/>
      <c r="BF70" s="351"/>
      <c r="BG70" s="351"/>
      <c r="BH70" s="351"/>
      <c r="BI70" s="351"/>
      <c r="BJ70" s="346"/>
      <c r="BK70" s="291"/>
      <c r="BL70" s="349"/>
      <c r="BM70" s="148"/>
      <c r="BN70" s="148"/>
      <c r="BO70" s="148"/>
      <c r="BP70" s="100"/>
      <c r="BQ70" s="148"/>
      <c r="BR70" s="148"/>
      <c r="BS70" s="148"/>
      <c r="BT70" s="148"/>
      <c r="BU70" s="100"/>
      <c r="BV70" s="100"/>
      <c r="BW70" s="100"/>
      <c r="BX70" s="100"/>
      <c r="BY70" s="100"/>
      <c r="BZ70" s="100"/>
      <c r="CA70" s="100"/>
      <c r="CB70" s="100"/>
      <c r="CC70" s="100"/>
      <c r="CD70" s="100"/>
      <c r="CE70" s="100"/>
    </row>
    <row r="71" spans="1:83" ht="15.75">
      <c r="A71" s="335" t="s">
        <v>102</v>
      </c>
      <c r="B71" s="299"/>
      <c r="C71" s="331" t="s">
        <v>224</v>
      </c>
      <c r="D71" s="239"/>
      <c r="E71" s="240"/>
      <c r="F71" s="360" t="s">
        <v>258</v>
      </c>
      <c r="G71" s="361"/>
      <c r="H71" s="361"/>
      <c r="I71" s="361"/>
      <c r="J71" s="361"/>
      <c r="K71" s="361"/>
      <c r="L71" s="361"/>
      <c r="M71" s="361"/>
      <c r="N71" s="361"/>
      <c r="O71" s="361"/>
      <c r="P71" s="361"/>
      <c r="Q71" s="361"/>
      <c r="R71" s="361"/>
      <c r="S71" s="361"/>
      <c r="T71" s="361"/>
      <c r="U71" s="361"/>
      <c r="V71" s="361"/>
      <c r="W71" s="361"/>
      <c r="X71" s="361"/>
      <c r="Y71" s="361"/>
      <c r="Z71" s="361"/>
      <c r="AA71" s="361"/>
      <c r="AB71" s="362"/>
      <c r="AC71" s="308">
        <f t="shared" ref="AC71" si="23">SUM(BC71:BJ72)*30</f>
        <v>270</v>
      </c>
      <c r="AD71" s="299"/>
      <c r="AE71" s="344"/>
      <c r="AF71" s="338"/>
      <c r="AG71" s="304">
        <f t="shared" ref="AG71" si="24">SUM(AI71:AP71)</f>
        <v>108</v>
      </c>
      <c r="AH71" s="338"/>
      <c r="AI71" s="304">
        <v>60</v>
      </c>
      <c r="AJ71" s="338"/>
      <c r="AK71" s="304">
        <v>24</v>
      </c>
      <c r="AL71" s="338"/>
      <c r="AM71" s="304">
        <v>24</v>
      </c>
      <c r="AN71" s="338"/>
      <c r="AO71" s="304"/>
      <c r="AP71" s="338"/>
      <c r="AQ71" s="304"/>
      <c r="AR71" s="338"/>
      <c r="AS71" s="307">
        <f>AC71-AG71</f>
        <v>162</v>
      </c>
      <c r="AT71" s="299"/>
      <c r="AU71" s="352"/>
      <c r="AV71" s="357"/>
      <c r="AW71" s="357">
        <v>4</v>
      </c>
      <c r="AX71" s="357">
        <v>3</v>
      </c>
      <c r="AY71" s="357"/>
      <c r="AZ71" s="357"/>
      <c r="BA71" s="357"/>
      <c r="BB71" s="358"/>
      <c r="BC71" s="352"/>
      <c r="BD71" s="357"/>
      <c r="BE71" s="357">
        <v>5</v>
      </c>
      <c r="BF71" s="357">
        <v>4</v>
      </c>
      <c r="BG71" s="357"/>
      <c r="BH71" s="357"/>
      <c r="BI71" s="357"/>
      <c r="BJ71" s="358"/>
      <c r="BK71" s="308">
        <f>SUM(BC71:BJ71)</f>
        <v>9</v>
      </c>
      <c r="BL71" s="359"/>
      <c r="BM71" s="340">
        <f>+AC71/30</f>
        <v>9</v>
      </c>
      <c r="BN71" s="340">
        <f>IF(BK71=BM71,1,0)</f>
        <v>1</v>
      </c>
      <c r="BO71" s="340" t="str">
        <f>IF(BN71=1,"to'g'ri","xato")</f>
        <v>to'g'ri</v>
      </c>
      <c r="BP71" s="90"/>
      <c r="BQ71" s="340">
        <f>SUM(AU71:BB71)</f>
        <v>7</v>
      </c>
      <c r="BR71" s="340">
        <f>+BQ71*15</f>
        <v>105</v>
      </c>
      <c r="BS71" s="340">
        <f>+AG71-BR71</f>
        <v>3</v>
      </c>
      <c r="BT71" s="340" t="str">
        <f>IF(BS71=0,"to'g'ri","xato")</f>
        <v>xato</v>
      </c>
      <c r="BU71" s="90"/>
      <c r="BV71" s="90"/>
      <c r="BW71" s="90"/>
      <c r="BX71" s="90"/>
      <c r="BY71" s="90"/>
      <c r="BZ71" s="90"/>
      <c r="CA71" s="90"/>
      <c r="CB71" s="90"/>
      <c r="CC71" s="90"/>
      <c r="CD71" s="90"/>
      <c r="CE71" s="90"/>
    </row>
    <row r="72" spans="1:83" ht="15.75">
      <c r="A72" s="226"/>
      <c r="B72" s="228"/>
      <c r="C72" s="331" t="s">
        <v>245</v>
      </c>
      <c r="D72" s="293"/>
      <c r="E72" s="259"/>
      <c r="F72" s="356" t="s">
        <v>259</v>
      </c>
      <c r="G72" s="363"/>
      <c r="H72" s="363"/>
      <c r="I72" s="363"/>
      <c r="J72" s="363"/>
      <c r="K72" s="363"/>
      <c r="L72" s="363"/>
      <c r="M72" s="363"/>
      <c r="N72" s="363"/>
      <c r="O72" s="363"/>
      <c r="P72" s="363"/>
      <c r="Q72" s="363"/>
      <c r="R72" s="363"/>
      <c r="S72" s="363"/>
      <c r="T72" s="363"/>
      <c r="U72" s="363"/>
      <c r="V72" s="363"/>
      <c r="W72" s="363"/>
      <c r="X72" s="363"/>
      <c r="Y72" s="363"/>
      <c r="Z72" s="363"/>
      <c r="AA72" s="363"/>
      <c r="AB72" s="265"/>
      <c r="AC72" s="226"/>
      <c r="AD72" s="228"/>
      <c r="AE72" s="227"/>
      <c r="AF72" s="260"/>
      <c r="AG72" s="255"/>
      <c r="AH72" s="247"/>
      <c r="AI72" s="256"/>
      <c r="AJ72" s="260"/>
      <c r="AK72" s="256"/>
      <c r="AL72" s="260"/>
      <c r="AM72" s="256"/>
      <c r="AN72" s="260"/>
      <c r="AO72" s="256"/>
      <c r="AP72" s="260"/>
      <c r="AQ72" s="256"/>
      <c r="AR72" s="260"/>
      <c r="AS72" s="226"/>
      <c r="AT72" s="228"/>
      <c r="AU72" s="353"/>
      <c r="AV72" s="351"/>
      <c r="AW72" s="351"/>
      <c r="AX72" s="351"/>
      <c r="AY72" s="351"/>
      <c r="AZ72" s="351"/>
      <c r="BA72" s="351"/>
      <c r="BB72" s="346"/>
      <c r="BC72" s="353"/>
      <c r="BD72" s="351"/>
      <c r="BE72" s="351"/>
      <c r="BF72" s="351"/>
      <c r="BG72" s="351"/>
      <c r="BH72" s="351"/>
      <c r="BI72" s="351"/>
      <c r="BJ72" s="346"/>
      <c r="BK72" s="291"/>
      <c r="BL72" s="349"/>
      <c r="BM72" s="148"/>
      <c r="BN72" s="148"/>
      <c r="BO72" s="148"/>
      <c r="BP72" s="100"/>
      <c r="BQ72" s="148"/>
      <c r="BR72" s="148"/>
      <c r="BS72" s="148"/>
      <c r="BT72" s="148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100"/>
    </row>
    <row r="73" spans="1:83" ht="15.75">
      <c r="A73" s="335" t="s">
        <v>103</v>
      </c>
      <c r="B73" s="299"/>
      <c r="C73" s="331" t="s">
        <v>236</v>
      </c>
      <c r="D73" s="239"/>
      <c r="E73" s="240"/>
      <c r="F73" s="300" t="s">
        <v>260</v>
      </c>
      <c r="G73" s="239"/>
      <c r="H73" s="239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40"/>
      <c r="AC73" s="308">
        <f t="shared" ref="AC73" si="25">SUM(BC73:BJ74)*30</f>
        <v>120</v>
      </c>
      <c r="AD73" s="299"/>
      <c r="AE73" s="344"/>
      <c r="AF73" s="338"/>
      <c r="AG73" s="304">
        <f t="shared" ref="AG73" si="26">SUM(AI73:AP73)</f>
        <v>48</v>
      </c>
      <c r="AH73" s="338"/>
      <c r="AI73" s="304">
        <v>24</v>
      </c>
      <c r="AJ73" s="338"/>
      <c r="AK73" s="304">
        <v>24</v>
      </c>
      <c r="AL73" s="338"/>
      <c r="AM73" s="304"/>
      <c r="AN73" s="338"/>
      <c r="AO73" s="304"/>
      <c r="AP73" s="338"/>
      <c r="AQ73" s="304"/>
      <c r="AR73" s="338"/>
      <c r="AS73" s="307">
        <f>AC73-AG73</f>
        <v>72</v>
      </c>
      <c r="AT73" s="299"/>
      <c r="AU73" s="352"/>
      <c r="AV73" s="357"/>
      <c r="AW73" s="357">
        <v>3</v>
      </c>
      <c r="AX73" s="357"/>
      <c r="AY73" s="357"/>
      <c r="AZ73" s="357"/>
      <c r="BA73" s="357"/>
      <c r="BB73" s="358"/>
      <c r="BC73" s="364"/>
      <c r="BD73" s="357"/>
      <c r="BE73" s="357">
        <v>4</v>
      </c>
      <c r="BF73" s="357"/>
      <c r="BG73" s="357"/>
      <c r="BH73" s="357"/>
      <c r="BI73" s="357"/>
      <c r="BJ73" s="358"/>
      <c r="BK73" s="308">
        <f>SUM(BC73:BJ73)</f>
        <v>4</v>
      </c>
      <c r="BL73" s="359"/>
      <c r="BM73" s="340">
        <f>+AC73/30</f>
        <v>4</v>
      </c>
      <c r="BN73" s="340">
        <f>IF(BK73=BM73,1,0)</f>
        <v>1</v>
      </c>
      <c r="BO73" s="340" t="str">
        <f>IF(BN73=1,"to'g'ri","xato")</f>
        <v>to'g'ri</v>
      </c>
      <c r="BP73" s="90"/>
      <c r="BQ73" s="340">
        <f>SUM(AU73:BB73)</f>
        <v>3</v>
      </c>
      <c r="BR73" s="340">
        <f>+BQ73*15</f>
        <v>45</v>
      </c>
      <c r="BS73" s="340">
        <f>+AG73-BR73</f>
        <v>3</v>
      </c>
      <c r="BT73" s="340" t="str">
        <f>IF(BS73=0,"to'g'ri","xato")</f>
        <v>xato</v>
      </c>
      <c r="BU73" s="90"/>
      <c r="BV73" s="90"/>
      <c r="BW73" s="90"/>
      <c r="BX73" s="90"/>
      <c r="BY73" s="90"/>
      <c r="BZ73" s="90"/>
      <c r="CA73" s="90"/>
      <c r="CB73" s="90"/>
      <c r="CC73" s="90"/>
      <c r="CD73" s="90"/>
      <c r="CE73" s="90"/>
    </row>
    <row r="74" spans="1:83" ht="15.75">
      <c r="A74" s="226"/>
      <c r="B74" s="228"/>
      <c r="C74" s="331" t="s">
        <v>237</v>
      </c>
      <c r="D74" s="293"/>
      <c r="E74" s="259"/>
      <c r="F74" s="300" t="s">
        <v>261</v>
      </c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59"/>
      <c r="AC74" s="226"/>
      <c r="AD74" s="228"/>
      <c r="AE74" s="227"/>
      <c r="AF74" s="260"/>
      <c r="AG74" s="255"/>
      <c r="AH74" s="247"/>
      <c r="AI74" s="256"/>
      <c r="AJ74" s="260"/>
      <c r="AK74" s="256"/>
      <c r="AL74" s="260"/>
      <c r="AM74" s="256"/>
      <c r="AN74" s="260"/>
      <c r="AO74" s="256"/>
      <c r="AP74" s="260"/>
      <c r="AQ74" s="256"/>
      <c r="AR74" s="260"/>
      <c r="AS74" s="226"/>
      <c r="AT74" s="228"/>
      <c r="AU74" s="353"/>
      <c r="AV74" s="351"/>
      <c r="AW74" s="351"/>
      <c r="AX74" s="351"/>
      <c r="AY74" s="351"/>
      <c r="AZ74" s="351"/>
      <c r="BA74" s="351"/>
      <c r="BB74" s="346"/>
      <c r="BC74" s="353"/>
      <c r="BD74" s="351"/>
      <c r="BE74" s="351"/>
      <c r="BF74" s="351"/>
      <c r="BG74" s="351"/>
      <c r="BH74" s="351"/>
      <c r="BI74" s="351"/>
      <c r="BJ74" s="346"/>
      <c r="BK74" s="291"/>
      <c r="BL74" s="349"/>
      <c r="BM74" s="148"/>
      <c r="BN74" s="148"/>
      <c r="BO74" s="148"/>
      <c r="BP74" s="100"/>
      <c r="BQ74" s="148"/>
      <c r="BR74" s="148"/>
      <c r="BS74" s="148"/>
      <c r="BT74" s="148"/>
      <c r="BU74" s="100"/>
      <c r="BV74" s="100"/>
      <c r="BW74" s="100"/>
      <c r="BX74" s="100"/>
      <c r="BY74" s="100"/>
      <c r="BZ74" s="100"/>
      <c r="CA74" s="100"/>
      <c r="CB74" s="100"/>
      <c r="CC74" s="100"/>
      <c r="CD74" s="100"/>
      <c r="CE74" s="100"/>
    </row>
    <row r="75" spans="1:83" ht="15.75">
      <c r="A75" s="335" t="s">
        <v>104</v>
      </c>
      <c r="B75" s="299"/>
      <c r="C75" s="331" t="s">
        <v>235</v>
      </c>
      <c r="D75" s="239"/>
      <c r="E75" s="240"/>
      <c r="F75" s="300" t="s">
        <v>262</v>
      </c>
      <c r="G75" s="239"/>
      <c r="H75" s="239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40"/>
      <c r="AC75" s="308">
        <f t="shared" ref="AC75" si="27">SUM(BC75:BJ76)*30</f>
        <v>120</v>
      </c>
      <c r="AD75" s="299"/>
      <c r="AE75" s="344"/>
      <c r="AF75" s="338"/>
      <c r="AG75" s="304">
        <f t="shared" ref="AG75" si="28">SUM(AI75:AP75)</f>
        <v>48</v>
      </c>
      <c r="AH75" s="338"/>
      <c r="AI75" s="304">
        <v>24</v>
      </c>
      <c r="AJ75" s="338"/>
      <c r="AK75" s="304">
        <v>12</v>
      </c>
      <c r="AL75" s="338"/>
      <c r="AM75" s="304">
        <v>12</v>
      </c>
      <c r="AN75" s="338"/>
      <c r="AO75" s="304"/>
      <c r="AP75" s="338"/>
      <c r="AQ75" s="304"/>
      <c r="AR75" s="338"/>
      <c r="AS75" s="307">
        <f>AC75-AG75</f>
        <v>72</v>
      </c>
      <c r="AT75" s="299"/>
      <c r="AU75" s="352"/>
      <c r="AV75" s="357"/>
      <c r="AW75" s="357">
        <v>3</v>
      </c>
      <c r="AX75" s="357"/>
      <c r="AY75" s="357"/>
      <c r="AZ75" s="357"/>
      <c r="BA75" s="357"/>
      <c r="BB75" s="358"/>
      <c r="BC75" s="364"/>
      <c r="BD75" s="357"/>
      <c r="BE75" s="357">
        <v>4</v>
      </c>
      <c r="BF75" s="357"/>
      <c r="BG75" s="357"/>
      <c r="BH75" s="357"/>
      <c r="BI75" s="357"/>
      <c r="BJ75" s="358"/>
      <c r="BK75" s="308">
        <f>SUM(BC75:BJ75)</f>
        <v>4</v>
      </c>
      <c r="BL75" s="359"/>
      <c r="BM75" s="340">
        <f>+AC75/30</f>
        <v>4</v>
      </c>
      <c r="BN75" s="340">
        <f>IF(BK75=BM75,1,0)</f>
        <v>1</v>
      </c>
      <c r="BO75" s="340" t="str">
        <f>IF(BN75=1,"to'g'ri","xato")</f>
        <v>to'g'ri</v>
      </c>
      <c r="BP75" s="90"/>
      <c r="BQ75" s="340">
        <f>SUM(AU75:BB75)</f>
        <v>3</v>
      </c>
      <c r="BR75" s="340">
        <f>+BQ75*15</f>
        <v>45</v>
      </c>
      <c r="BS75" s="340">
        <f>+AG75-BR75</f>
        <v>3</v>
      </c>
      <c r="BT75" s="340" t="str">
        <f>IF(BS75=0,"to'g'ri","xato")</f>
        <v>xato</v>
      </c>
      <c r="BU75" s="90"/>
      <c r="BV75" s="90"/>
      <c r="BW75" s="90"/>
      <c r="BX75" s="90"/>
      <c r="BY75" s="90"/>
      <c r="BZ75" s="90"/>
      <c r="CA75" s="90"/>
      <c r="CB75" s="90"/>
      <c r="CC75" s="90"/>
      <c r="CD75" s="90"/>
      <c r="CE75" s="90"/>
    </row>
    <row r="76" spans="1:83" ht="15.75">
      <c r="A76" s="226"/>
      <c r="B76" s="228"/>
      <c r="C76" s="331" t="s">
        <v>234</v>
      </c>
      <c r="D76" s="293"/>
      <c r="E76" s="259"/>
      <c r="F76" s="300" t="s">
        <v>263</v>
      </c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59"/>
      <c r="AC76" s="226"/>
      <c r="AD76" s="228"/>
      <c r="AE76" s="227"/>
      <c r="AF76" s="260"/>
      <c r="AG76" s="255"/>
      <c r="AH76" s="247"/>
      <c r="AI76" s="256"/>
      <c r="AJ76" s="260"/>
      <c r="AK76" s="256"/>
      <c r="AL76" s="260"/>
      <c r="AM76" s="256"/>
      <c r="AN76" s="260"/>
      <c r="AO76" s="256"/>
      <c r="AP76" s="260"/>
      <c r="AQ76" s="256"/>
      <c r="AR76" s="260"/>
      <c r="AS76" s="226"/>
      <c r="AT76" s="228"/>
      <c r="AU76" s="353"/>
      <c r="AV76" s="351"/>
      <c r="AW76" s="351"/>
      <c r="AX76" s="351"/>
      <c r="AY76" s="351"/>
      <c r="AZ76" s="351"/>
      <c r="BA76" s="351"/>
      <c r="BB76" s="346"/>
      <c r="BC76" s="353"/>
      <c r="BD76" s="351"/>
      <c r="BE76" s="351"/>
      <c r="BF76" s="351"/>
      <c r="BG76" s="351"/>
      <c r="BH76" s="351"/>
      <c r="BI76" s="351"/>
      <c r="BJ76" s="346"/>
      <c r="BK76" s="291"/>
      <c r="BL76" s="349"/>
      <c r="BM76" s="148"/>
      <c r="BN76" s="148"/>
      <c r="BO76" s="148"/>
      <c r="BP76" s="100"/>
      <c r="BQ76" s="148"/>
      <c r="BR76" s="148"/>
      <c r="BS76" s="148"/>
      <c r="BT76" s="148"/>
      <c r="BU76" s="100"/>
      <c r="BV76" s="100"/>
      <c r="BW76" s="100"/>
      <c r="BX76" s="100"/>
      <c r="BY76" s="100"/>
      <c r="BZ76" s="100"/>
      <c r="CA76" s="100"/>
      <c r="CB76" s="100"/>
      <c r="CC76" s="100"/>
      <c r="CD76" s="100"/>
      <c r="CE76" s="100"/>
    </row>
    <row r="77" spans="1:83" ht="15.75">
      <c r="A77" s="335" t="s">
        <v>105</v>
      </c>
      <c r="B77" s="373"/>
      <c r="C77" s="305" t="s">
        <v>230</v>
      </c>
      <c r="D77" s="331"/>
      <c r="E77" s="375"/>
      <c r="F77" s="300" t="s">
        <v>267</v>
      </c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376"/>
      <c r="AC77" s="308">
        <f t="shared" ref="AC77" si="29">SUM(BC77:BJ78)*30</f>
        <v>240</v>
      </c>
      <c r="AD77" s="299"/>
      <c r="AE77" s="307"/>
      <c r="AF77" s="365"/>
      <c r="AG77" s="304">
        <f t="shared" ref="AG77" si="30">SUM(AI77:AP77)</f>
        <v>96</v>
      </c>
      <c r="AH77" s="338"/>
      <c r="AI77" s="304">
        <v>48</v>
      </c>
      <c r="AJ77" s="365"/>
      <c r="AK77" s="304">
        <v>24</v>
      </c>
      <c r="AL77" s="365"/>
      <c r="AM77" s="304">
        <v>24</v>
      </c>
      <c r="AN77" s="365"/>
      <c r="AO77" s="304"/>
      <c r="AP77" s="365"/>
      <c r="AQ77" s="367" t="s">
        <v>155</v>
      </c>
      <c r="AR77" s="368"/>
      <c r="AS77" s="307">
        <f>AC77-AG77</f>
        <v>144</v>
      </c>
      <c r="AT77" s="371"/>
      <c r="AU77" s="352"/>
      <c r="AV77" s="357"/>
      <c r="AW77" s="357"/>
      <c r="AX77" s="357">
        <v>3</v>
      </c>
      <c r="AY77" s="357">
        <v>3</v>
      </c>
      <c r="AZ77" s="357"/>
      <c r="BA77" s="357"/>
      <c r="BB77" s="358"/>
      <c r="BC77" s="379"/>
      <c r="BD77" s="357"/>
      <c r="BE77" s="357"/>
      <c r="BF77" s="357">
        <v>4</v>
      </c>
      <c r="BG77" s="357">
        <v>4</v>
      </c>
      <c r="BH77" s="357"/>
      <c r="BI77" s="357"/>
      <c r="BJ77" s="358"/>
      <c r="BK77" s="308">
        <f>SUM(BC77:BJ77)</f>
        <v>8</v>
      </c>
      <c r="BL77" s="359"/>
      <c r="BM77" s="382">
        <f>+AC77/30</f>
        <v>8</v>
      </c>
      <c r="BN77" s="340">
        <f>IF(BK77=BM77,1,0)</f>
        <v>1</v>
      </c>
      <c r="BO77" s="340" t="str">
        <f>IF(BN77=1,"to'g'ri","xato")</f>
        <v>to'g'ri</v>
      </c>
      <c r="BP77" s="90"/>
      <c r="BQ77" s="340">
        <f>SUM(AU77:BB77)</f>
        <v>6</v>
      </c>
      <c r="BR77" s="340">
        <f>+BQ77*15</f>
        <v>90</v>
      </c>
      <c r="BS77" s="340">
        <f>+AG77-BR77</f>
        <v>6</v>
      </c>
      <c r="BT77" s="340" t="str">
        <f>IF(BS77=0,"to'g'ri","xato")</f>
        <v>xato</v>
      </c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</row>
    <row r="78" spans="1:83" ht="15.75">
      <c r="A78" s="325"/>
      <c r="B78" s="374"/>
      <c r="C78" s="305" t="s">
        <v>229</v>
      </c>
      <c r="D78" s="331"/>
      <c r="E78" s="375"/>
      <c r="F78" s="300" t="s">
        <v>268</v>
      </c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376"/>
      <c r="AC78" s="226"/>
      <c r="AD78" s="228"/>
      <c r="AE78" s="279"/>
      <c r="AF78" s="366"/>
      <c r="AG78" s="255"/>
      <c r="AH78" s="247"/>
      <c r="AI78" s="326"/>
      <c r="AJ78" s="366"/>
      <c r="AK78" s="326"/>
      <c r="AL78" s="366"/>
      <c r="AM78" s="326"/>
      <c r="AN78" s="366"/>
      <c r="AO78" s="326"/>
      <c r="AP78" s="366"/>
      <c r="AQ78" s="369"/>
      <c r="AR78" s="370"/>
      <c r="AS78" s="279"/>
      <c r="AT78" s="372"/>
      <c r="AU78" s="381"/>
      <c r="AV78" s="377"/>
      <c r="AW78" s="377"/>
      <c r="AX78" s="377"/>
      <c r="AY78" s="377"/>
      <c r="AZ78" s="377"/>
      <c r="BA78" s="377"/>
      <c r="BB78" s="378"/>
      <c r="BC78" s="380"/>
      <c r="BD78" s="377"/>
      <c r="BE78" s="377"/>
      <c r="BF78" s="377"/>
      <c r="BG78" s="377"/>
      <c r="BH78" s="377"/>
      <c r="BI78" s="377"/>
      <c r="BJ78" s="378"/>
      <c r="BK78" s="291"/>
      <c r="BL78" s="349"/>
      <c r="BM78" s="382"/>
      <c r="BN78" s="340"/>
      <c r="BO78" s="340"/>
      <c r="BP78" s="100"/>
      <c r="BQ78" s="340"/>
      <c r="BR78" s="340"/>
      <c r="BS78" s="340"/>
      <c r="BT78" s="340"/>
      <c r="BU78" s="100"/>
      <c r="BV78" s="100"/>
      <c r="BW78" s="100"/>
      <c r="BX78" s="100"/>
      <c r="BY78" s="100"/>
      <c r="BZ78" s="100"/>
      <c r="CA78" s="100"/>
      <c r="CB78" s="100"/>
      <c r="CC78" s="100"/>
      <c r="CD78" s="100"/>
      <c r="CE78" s="100"/>
    </row>
    <row r="79" spans="1:83" ht="15.75">
      <c r="A79" s="383" t="s">
        <v>106</v>
      </c>
      <c r="B79" s="299"/>
      <c r="C79" s="331" t="s">
        <v>195</v>
      </c>
      <c r="D79" s="239"/>
      <c r="E79" s="240"/>
      <c r="F79" s="384" t="s">
        <v>273</v>
      </c>
      <c r="G79" s="239"/>
      <c r="H79" s="23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40"/>
      <c r="AC79" s="308">
        <f t="shared" ref="AC79" si="31">SUM(BC79:BJ80)*30</f>
        <v>120</v>
      </c>
      <c r="AD79" s="299"/>
      <c r="AE79" s="344"/>
      <c r="AF79" s="338"/>
      <c r="AG79" s="304">
        <f t="shared" ref="AG79" si="32">SUM(AI79:AP79)</f>
        <v>48</v>
      </c>
      <c r="AH79" s="338"/>
      <c r="AI79" s="304">
        <v>24</v>
      </c>
      <c r="AJ79" s="365"/>
      <c r="AK79" s="304">
        <v>24</v>
      </c>
      <c r="AL79" s="365"/>
      <c r="AM79" s="304"/>
      <c r="AN79" s="338"/>
      <c r="AO79" s="304"/>
      <c r="AP79" s="338"/>
      <c r="AQ79" s="304"/>
      <c r="AR79" s="338"/>
      <c r="AS79" s="307">
        <f>AC79-AG79</f>
        <v>72</v>
      </c>
      <c r="AT79" s="299"/>
      <c r="AU79" s="352"/>
      <c r="AV79" s="357"/>
      <c r="AW79" s="357"/>
      <c r="AX79" s="357"/>
      <c r="AY79" s="357">
        <v>3</v>
      </c>
      <c r="AZ79" s="357"/>
      <c r="BA79" s="357"/>
      <c r="BB79" s="358"/>
      <c r="BC79" s="364"/>
      <c r="BD79" s="357"/>
      <c r="BE79" s="357"/>
      <c r="BF79" s="357"/>
      <c r="BG79" s="385">
        <v>4</v>
      </c>
      <c r="BH79" s="357"/>
      <c r="BI79" s="357"/>
      <c r="BJ79" s="358"/>
      <c r="BK79" s="308">
        <f>SUM(BC79:BJ79)</f>
        <v>4</v>
      </c>
      <c r="BL79" s="359"/>
      <c r="BM79" s="340">
        <f>+AC79/30</f>
        <v>4</v>
      </c>
      <c r="BN79" s="340">
        <f>IF(BK79=BM79,1,0)</f>
        <v>1</v>
      </c>
      <c r="BO79" s="340" t="str">
        <f>IF(BN79=1,"to'g'ri","xato")</f>
        <v>to'g'ri</v>
      </c>
      <c r="BP79" s="90"/>
      <c r="BQ79" s="340">
        <f>SUM(AU79:BB79)</f>
        <v>3</v>
      </c>
      <c r="BR79" s="340">
        <f>+BQ79*15</f>
        <v>45</v>
      </c>
      <c r="BS79" s="340">
        <f>+AG79-BR79</f>
        <v>3</v>
      </c>
      <c r="BT79" s="340" t="str">
        <f>IF(BS79=0,"to'g'ri","xato")</f>
        <v>xato</v>
      </c>
      <c r="BU79" s="90"/>
      <c r="BV79" s="90"/>
      <c r="BW79" s="90"/>
      <c r="BX79" s="90"/>
      <c r="BY79" s="90"/>
      <c r="BZ79" s="90"/>
      <c r="CA79" s="90"/>
      <c r="CB79" s="90"/>
      <c r="CC79" s="90"/>
      <c r="CD79" s="90"/>
      <c r="CE79" s="90"/>
    </row>
    <row r="80" spans="1:83" ht="15.75">
      <c r="A80" s="226"/>
      <c r="B80" s="228"/>
      <c r="C80" s="331" t="s">
        <v>196</v>
      </c>
      <c r="D80" s="293"/>
      <c r="E80" s="259"/>
      <c r="F80" s="384" t="s">
        <v>274</v>
      </c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59"/>
      <c r="AC80" s="226"/>
      <c r="AD80" s="228"/>
      <c r="AE80" s="227"/>
      <c r="AF80" s="260"/>
      <c r="AG80" s="255"/>
      <c r="AH80" s="247"/>
      <c r="AI80" s="326"/>
      <c r="AJ80" s="366"/>
      <c r="AK80" s="326"/>
      <c r="AL80" s="366"/>
      <c r="AM80" s="256"/>
      <c r="AN80" s="260"/>
      <c r="AO80" s="256"/>
      <c r="AP80" s="260"/>
      <c r="AQ80" s="256"/>
      <c r="AR80" s="260"/>
      <c r="AS80" s="226"/>
      <c r="AT80" s="228"/>
      <c r="AU80" s="353"/>
      <c r="AV80" s="351"/>
      <c r="AW80" s="351"/>
      <c r="AX80" s="351"/>
      <c r="AY80" s="351"/>
      <c r="AZ80" s="351"/>
      <c r="BA80" s="351"/>
      <c r="BB80" s="346"/>
      <c r="BC80" s="353"/>
      <c r="BD80" s="351"/>
      <c r="BE80" s="351"/>
      <c r="BF80" s="351"/>
      <c r="BG80" s="386"/>
      <c r="BH80" s="351"/>
      <c r="BI80" s="351"/>
      <c r="BJ80" s="346"/>
      <c r="BK80" s="291"/>
      <c r="BL80" s="349"/>
      <c r="BM80" s="148"/>
      <c r="BN80" s="148"/>
      <c r="BO80" s="148"/>
      <c r="BP80" s="100"/>
      <c r="BQ80" s="148"/>
      <c r="BR80" s="148"/>
      <c r="BS80" s="148"/>
      <c r="BT80" s="148"/>
      <c r="BU80" s="100"/>
      <c r="BV80" s="100"/>
      <c r="BW80" s="100"/>
      <c r="BX80" s="100"/>
      <c r="BY80" s="100"/>
      <c r="BZ80" s="100"/>
      <c r="CA80" s="100"/>
      <c r="CB80" s="100"/>
      <c r="CC80" s="100"/>
      <c r="CD80" s="100"/>
      <c r="CE80" s="100"/>
    </row>
    <row r="81" spans="1:83" ht="15.75">
      <c r="A81" s="383" t="s">
        <v>107</v>
      </c>
      <c r="B81" s="299"/>
      <c r="C81" s="331" t="s">
        <v>210</v>
      </c>
      <c r="D81" s="239"/>
      <c r="E81" s="240"/>
      <c r="F81" s="384" t="s">
        <v>269</v>
      </c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40"/>
      <c r="AC81" s="308">
        <f t="shared" ref="AC81" si="33">SUM(BC81:BJ82)*30</f>
        <v>240</v>
      </c>
      <c r="AD81" s="299"/>
      <c r="AE81" s="344"/>
      <c r="AF81" s="338"/>
      <c r="AG81" s="304">
        <f>SUM(AI81:AP81)</f>
        <v>96</v>
      </c>
      <c r="AH81" s="338"/>
      <c r="AI81" s="304">
        <v>36</v>
      </c>
      <c r="AJ81" s="365"/>
      <c r="AK81" s="304">
        <v>60</v>
      </c>
      <c r="AL81" s="365"/>
      <c r="AM81" s="304"/>
      <c r="AN81" s="338"/>
      <c r="AO81" s="304"/>
      <c r="AP81" s="338"/>
      <c r="AQ81" s="304"/>
      <c r="AR81" s="338"/>
      <c r="AS81" s="307">
        <f>AC81-AG81</f>
        <v>144</v>
      </c>
      <c r="AT81" s="299"/>
      <c r="AU81" s="352"/>
      <c r="AV81" s="357"/>
      <c r="AW81" s="357"/>
      <c r="AX81" s="357">
        <v>2</v>
      </c>
      <c r="AY81" s="357">
        <v>4</v>
      </c>
      <c r="AZ81" s="357"/>
      <c r="BA81" s="357"/>
      <c r="BB81" s="358"/>
      <c r="BC81" s="364"/>
      <c r="BD81" s="357"/>
      <c r="BE81" s="357"/>
      <c r="BF81" s="357">
        <v>3</v>
      </c>
      <c r="BG81" s="357">
        <v>5</v>
      </c>
      <c r="BH81" s="357"/>
      <c r="BI81" s="357"/>
      <c r="BJ81" s="358"/>
      <c r="BK81" s="308">
        <f>SUM(BC81:BJ81)</f>
        <v>8</v>
      </c>
      <c r="BL81" s="359"/>
      <c r="BM81" s="340">
        <f>+AC81/30</f>
        <v>8</v>
      </c>
      <c r="BN81" s="340">
        <f>IF(BK81=BM81,1,0)</f>
        <v>1</v>
      </c>
      <c r="BO81" s="340" t="str">
        <f>IF(BN81=1,"to'g'ri","xato")</f>
        <v>to'g'ri</v>
      </c>
      <c r="BP81" s="90"/>
      <c r="BQ81" s="340">
        <f>SUM(AU81:BB81)</f>
        <v>6</v>
      </c>
      <c r="BR81" s="340">
        <f>+BQ81*15</f>
        <v>90</v>
      </c>
      <c r="BS81" s="340">
        <f>+AG81-BR81</f>
        <v>6</v>
      </c>
      <c r="BT81" s="340" t="str">
        <f>IF(BS81=0,"to'g'ri","xato")</f>
        <v>xato</v>
      </c>
      <c r="BU81" s="90"/>
      <c r="BV81" s="90"/>
      <c r="BW81" s="90"/>
      <c r="BX81" s="90"/>
      <c r="BY81" s="90"/>
      <c r="BZ81" s="90"/>
      <c r="CA81" s="90"/>
      <c r="CB81" s="90"/>
      <c r="CC81" s="90"/>
      <c r="CD81" s="90"/>
      <c r="CE81" s="90"/>
    </row>
    <row r="82" spans="1:83" ht="15.75">
      <c r="A82" s="222"/>
      <c r="B82" s="223"/>
      <c r="C82" s="388" t="s">
        <v>233</v>
      </c>
      <c r="D82" s="244"/>
      <c r="E82" s="253"/>
      <c r="F82" s="321" t="s">
        <v>270</v>
      </c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53"/>
      <c r="AC82" s="226"/>
      <c r="AD82" s="228"/>
      <c r="AE82" s="387"/>
      <c r="AF82" s="247"/>
      <c r="AG82" s="255"/>
      <c r="AH82" s="247"/>
      <c r="AI82" s="326"/>
      <c r="AJ82" s="366"/>
      <c r="AK82" s="326"/>
      <c r="AL82" s="366"/>
      <c r="AM82" s="255"/>
      <c r="AN82" s="247"/>
      <c r="AO82" s="255"/>
      <c r="AP82" s="247"/>
      <c r="AQ82" s="255"/>
      <c r="AR82" s="247"/>
      <c r="AS82" s="222"/>
      <c r="AT82" s="223"/>
      <c r="AU82" s="391"/>
      <c r="AV82" s="389"/>
      <c r="AW82" s="389"/>
      <c r="AX82" s="389"/>
      <c r="AY82" s="389"/>
      <c r="AZ82" s="389"/>
      <c r="BA82" s="389"/>
      <c r="BB82" s="390"/>
      <c r="BC82" s="391"/>
      <c r="BD82" s="389"/>
      <c r="BE82" s="389"/>
      <c r="BF82" s="389"/>
      <c r="BG82" s="389"/>
      <c r="BH82" s="389"/>
      <c r="BI82" s="389"/>
      <c r="BJ82" s="390"/>
      <c r="BK82" s="291"/>
      <c r="BL82" s="349"/>
      <c r="BM82" s="148"/>
      <c r="BN82" s="148"/>
      <c r="BO82" s="148"/>
      <c r="BP82" s="100"/>
      <c r="BQ82" s="148"/>
      <c r="BR82" s="148"/>
      <c r="BS82" s="148"/>
      <c r="BT82" s="148"/>
      <c r="BU82" s="100"/>
      <c r="BV82" s="100"/>
      <c r="BW82" s="100"/>
      <c r="BX82" s="100"/>
      <c r="BY82" s="100"/>
      <c r="BZ82" s="100"/>
      <c r="CA82" s="100"/>
      <c r="CB82" s="100"/>
      <c r="CC82" s="100"/>
      <c r="CD82" s="100"/>
      <c r="CE82" s="100"/>
    </row>
    <row r="83" spans="1:83" ht="15.75">
      <c r="A83" s="383" t="s">
        <v>119</v>
      </c>
      <c r="B83" s="253"/>
      <c r="C83" s="331" t="s">
        <v>228</v>
      </c>
      <c r="D83" s="239"/>
      <c r="E83" s="240"/>
      <c r="F83" s="356" t="s">
        <v>275</v>
      </c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40"/>
      <c r="AC83" s="308">
        <f t="shared" ref="AC83" si="34">SUM(BC83:BJ84)*30</f>
        <v>150</v>
      </c>
      <c r="AD83" s="299"/>
      <c r="AE83" s="307"/>
      <c r="AF83" s="245"/>
      <c r="AG83" s="304">
        <f t="shared" ref="AG83" si="35">SUM(AI83:AP83)</f>
        <v>60</v>
      </c>
      <c r="AH83" s="338"/>
      <c r="AI83" s="304">
        <v>30</v>
      </c>
      <c r="AJ83" s="365"/>
      <c r="AK83" s="304">
        <v>30</v>
      </c>
      <c r="AL83" s="365"/>
      <c r="AM83" s="304"/>
      <c r="AN83" s="245"/>
      <c r="AO83" s="304"/>
      <c r="AP83" s="245"/>
      <c r="AQ83" s="304"/>
      <c r="AR83" s="253"/>
      <c r="AS83" s="307">
        <f>AC83-AG83</f>
        <v>90</v>
      </c>
      <c r="AT83" s="253"/>
      <c r="AU83" s="352"/>
      <c r="AV83" s="357"/>
      <c r="AW83" s="357"/>
      <c r="AX83" s="357"/>
      <c r="AY83" s="357">
        <v>4</v>
      </c>
      <c r="AZ83" s="357"/>
      <c r="BA83" s="357"/>
      <c r="BB83" s="358"/>
      <c r="BC83" s="352"/>
      <c r="BD83" s="357"/>
      <c r="BE83" s="357"/>
      <c r="BF83" s="357"/>
      <c r="BG83" s="357">
        <v>5</v>
      </c>
      <c r="BH83" s="357"/>
      <c r="BI83" s="357"/>
      <c r="BJ83" s="358"/>
      <c r="BK83" s="308">
        <f>SUM(BC83:BJ83)</f>
        <v>5</v>
      </c>
      <c r="BL83" s="359"/>
      <c r="BP83" s="100"/>
      <c r="BU83" s="100"/>
      <c r="BV83" s="100"/>
      <c r="BW83" s="100"/>
      <c r="BX83" s="100"/>
      <c r="BY83" s="100"/>
      <c r="BZ83" s="100"/>
      <c r="CA83" s="100"/>
      <c r="CB83" s="100"/>
      <c r="CC83" s="100"/>
      <c r="CD83" s="100"/>
      <c r="CE83" s="100"/>
    </row>
    <row r="84" spans="1:83" ht="15" customHeight="1">
      <c r="A84" s="234"/>
      <c r="B84" s="235"/>
      <c r="C84" s="331" t="s">
        <v>231</v>
      </c>
      <c r="D84" s="293"/>
      <c r="E84" s="259"/>
      <c r="F84" s="356" t="s">
        <v>276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63"/>
      <c r="R84" s="363"/>
      <c r="S84" s="363"/>
      <c r="T84" s="363"/>
      <c r="U84" s="363"/>
      <c r="V84" s="363"/>
      <c r="W84" s="363"/>
      <c r="X84" s="363"/>
      <c r="Y84" s="363"/>
      <c r="Z84" s="363"/>
      <c r="AA84" s="363"/>
      <c r="AB84" s="265"/>
      <c r="AC84" s="226"/>
      <c r="AD84" s="228"/>
      <c r="AE84" s="234"/>
      <c r="AF84" s="249"/>
      <c r="AG84" s="255"/>
      <c r="AH84" s="247"/>
      <c r="AI84" s="326"/>
      <c r="AJ84" s="366"/>
      <c r="AK84" s="326"/>
      <c r="AL84" s="366"/>
      <c r="AM84" s="251"/>
      <c r="AN84" s="249"/>
      <c r="AO84" s="251"/>
      <c r="AP84" s="249"/>
      <c r="AQ84" s="251"/>
      <c r="AR84" s="235"/>
      <c r="AS84" s="234"/>
      <c r="AT84" s="235"/>
      <c r="AU84" s="394"/>
      <c r="AV84" s="392"/>
      <c r="AW84" s="392"/>
      <c r="AX84" s="392"/>
      <c r="AY84" s="392"/>
      <c r="AZ84" s="392"/>
      <c r="BA84" s="392"/>
      <c r="BB84" s="393"/>
      <c r="BC84" s="394"/>
      <c r="BD84" s="392"/>
      <c r="BE84" s="392"/>
      <c r="BF84" s="392"/>
      <c r="BG84" s="392"/>
      <c r="BH84" s="392"/>
      <c r="BI84" s="392"/>
      <c r="BJ84" s="393"/>
      <c r="BK84" s="291"/>
      <c r="BL84" s="349"/>
      <c r="BP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</row>
    <row r="85" spans="1:83" ht="15.75">
      <c r="A85" s="395" t="s">
        <v>124</v>
      </c>
      <c r="B85" s="396"/>
      <c r="C85" s="399" t="s">
        <v>225</v>
      </c>
      <c r="D85" s="400"/>
      <c r="E85" s="401"/>
      <c r="F85" s="360" t="s">
        <v>284</v>
      </c>
      <c r="G85" s="361"/>
      <c r="H85" s="361"/>
      <c r="I85" s="361"/>
      <c r="J85" s="361"/>
      <c r="K85" s="361"/>
      <c r="L85" s="361"/>
      <c r="M85" s="361"/>
      <c r="N85" s="361"/>
      <c r="O85" s="361"/>
      <c r="P85" s="361"/>
      <c r="Q85" s="361"/>
      <c r="R85" s="361"/>
      <c r="S85" s="361"/>
      <c r="T85" s="361"/>
      <c r="U85" s="361"/>
      <c r="V85" s="361"/>
      <c r="W85" s="361"/>
      <c r="X85" s="361"/>
      <c r="Y85" s="361"/>
      <c r="Z85" s="361"/>
      <c r="AA85" s="361"/>
      <c r="AB85" s="362"/>
      <c r="AC85" s="308">
        <f t="shared" ref="AC85" si="36">SUM(BC85:BJ86)*30</f>
        <v>150</v>
      </c>
      <c r="AD85" s="299"/>
      <c r="AE85" s="344"/>
      <c r="AF85" s="338"/>
      <c r="AG85" s="304">
        <f t="shared" ref="AG85" si="37">SUM(AI85:AP85)</f>
        <v>60</v>
      </c>
      <c r="AH85" s="338"/>
      <c r="AI85" s="344">
        <v>30</v>
      </c>
      <c r="AJ85" s="338"/>
      <c r="AK85" s="344">
        <v>30</v>
      </c>
      <c r="AL85" s="338"/>
      <c r="AM85" s="344"/>
      <c r="AN85" s="338"/>
      <c r="AO85" s="344"/>
      <c r="AP85" s="338"/>
      <c r="AQ85" s="344"/>
      <c r="AR85" s="338"/>
      <c r="AS85" s="307">
        <f>AC85-AG85</f>
        <v>90</v>
      </c>
      <c r="AT85" s="253"/>
      <c r="AU85" s="352"/>
      <c r="AV85" s="357"/>
      <c r="AW85" s="357"/>
      <c r="AX85" s="357"/>
      <c r="AY85" s="357"/>
      <c r="AZ85" s="357">
        <v>4</v>
      </c>
      <c r="BA85" s="357"/>
      <c r="BB85" s="357"/>
      <c r="BC85" s="357"/>
      <c r="BD85" s="357"/>
      <c r="BE85" s="357"/>
      <c r="BF85" s="357"/>
      <c r="BG85" s="357"/>
      <c r="BH85" s="357">
        <v>5</v>
      </c>
      <c r="BI85" s="357"/>
      <c r="BJ85" s="357"/>
      <c r="BK85" s="308">
        <f>SUM(BC85:BJ85)</f>
        <v>5</v>
      </c>
      <c r="BL85" s="359"/>
      <c r="BP85" s="100"/>
      <c r="BU85" s="100"/>
      <c r="BV85" s="100"/>
      <c r="BW85" s="100"/>
      <c r="BX85" s="100"/>
      <c r="BY85" s="100"/>
      <c r="BZ85" s="100"/>
      <c r="CA85" s="100"/>
      <c r="CB85" s="100"/>
      <c r="CC85" s="100"/>
      <c r="CD85" s="100"/>
      <c r="CE85" s="100"/>
    </row>
    <row r="86" spans="1:83" ht="16.5" thickBot="1">
      <c r="A86" s="397"/>
      <c r="B86" s="398"/>
      <c r="C86" s="399" t="s">
        <v>232</v>
      </c>
      <c r="D86" s="400"/>
      <c r="E86" s="401"/>
      <c r="F86" s="360" t="s">
        <v>285</v>
      </c>
      <c r="G86" s="361"/>
      <c r="H86" s="361"/>
      <c r="I86" s="361"/>
      <c r="J86" s="361"/>
      <c r="K86" s="361"/>
      <c r="L86" s="361"/>
      <c r="M86" s="361"/>
      <c r="N86" s="361"/>
      <c r="O86" s="361"/>
      <c r="P86" s="361"/>
      <c r="Q86" s="361"/>
      <c r="R86" s="361"/>
      <c r="S86" s="361"/>
      <c r="T86" s="361"/>
      <c r="U86" s="361"/>
      <c r="V86" s="361"/>
      <c r="W86" s="361"/>
      <c r="X86" s="361"/>
      <c r="Y86" s="361"/>
      <c r="Z86" s="361"/>
      <c r="AA86" s="361"/>
      <c r="AB86" s="362"/>
      <c r="AC86" s="226"/>
      <c r="AD86" s="228"/>
      <c r="AE86" s="387"/>
      <c r="AF86" s="247"/>
      <c r="AG86" s="255"/>
      <c r="AH86" s="247"/>
      <c r="AI86" s="387"/>
      <c r="AJ86" s="247"/>
      <c r="AK86" s="387"/>
      <c r="AL86" s="247"/>
      <c r="AM86" s="387"/>
      <c r="AN86" s="247"/>
      <c r="AO86" s="387"/>
      <c r="AP86" s="247"/>
      <c r="AQ86" s="387"/>
      <c r="AR86" s="247"/>
      <c r="AS86" s="234"/>
      <c r="AT86" s="235"/>
      <c r="AU86" s="391"/>
      <c r="AV86" s="389"/>
      <c r="AW86" s="389"/>
      <c r="AX86" s="389"/>
      <c r="AY86" s="389"/>
      <c r="AZ86" s="389"/>
      <c r="BA86" s="389"/>
      <c r="BB86" s="389"/>
      <c r="BC86" s="389"/>
      <c r="BD86" s="389"/>
      <c r="BE86" s="389"/>
      <c r="BF86" s="389"/>
      <c r="BG86" s="389"/>
      <c r="BH86" s="389"/>
      <c r="BI86" s="389"/>
      <c r="BJ86" s="389"/>
      <c r="BK86" s="272"/>
      <c r="BL86" s="404"/>
      <c r="BP86" s="100"/>
      <c r="BU86" s="100"/>
      <c r="BV86" s="100"/>
      <c r="BW86" s="100"/>
      <c r="BX86" s="100"/>
      <c r="BY86" s="100"/>
      <c r="BZ86" s="100"/>
      <c r="CA86" s="100"/>
      <c r="CB86" s="100"/>
      <c r="CC86" s="100"/>
      <c r="CD86" s="100"/>
      <c r="CE86" s="100"/>
    </row>
    <row r="87" spans="1:83" ht="16.5" thickBot="1">
      <c r="A87" s="410"/>
      <c r="B87" s="276"/>
      <c r="C87" s="274"/>
      <c r="D87" s="275"/>
      <c r="E87" s="276"/>
      <c r="F87" s="411" t="s">
        <v>305</v>
      </c>
      <c r="G87" s="275"/>
      <c r="H87" s="275"/>
      <c r="I87" s="275"/>
      <c r="J87" s="275"/>
      <c r="K87" s="275"/>
      <c r="L87" s="275"/>
      <c r="M87" s="275"/>
      <c r="N87" s="275"/>
      <c r="O87" s="275"/>
      <c r="P87" s="275"/>
      <c r="Q87" s="275"/>
      <c r="R87" s="275"/>
      <c r="S87" s="275"/>
      <c r="T87" s="275"/>
      <c r="U87" s="275"/>
      <c r="V87" s="275"/>
      <c r="W87" s="275"/>
      <c r="X87" s="275"/>
      <c r="Y87" s="275"/>
      <c r="Z87" s="275"/>
      <c r="AA87" s="275"/>
      <c r="AB87" s="276"/>
      <c r="AC87" s="278">
        <f>+AC42+AC66</f>
        <v>6180</v>
      </c>
      <c r="AD87" s="276"/>
      <c r="AE87" s="402">
        <f>+AE42+AE66</f>
        <v>86</v>
      </c>
      <c r="AF87" s="403"/>
      <c r="AG87" s="278">
        <f>+AG42+AG66</f>
        <v>2508</v>
      </c>
      <c r="AH87" s="276"/>
      <c r="AI87" s="278">
        <f>+AI42+AI66</f>
        <v>1122</v>
      </c>
      <c r="AJ87" s="276"/>
      <c r="AK87" s="278">
        <f>+AK42+AK66</f>
        <v>924</v>
      </c>
      <c r="AL87" s="276"/>
      <c r="AM87" s="278">
        <f>+AM42+AM66</f>
        <v>348</v>
      </c>
      <c r="AN87" s="276"/>
      <c r="AO87" s="278">
        <f>+AO42+AO66</f>
        <v>114</v>
      </c>
      <c r="AP87" s="276"/>
      <c r="AQ87" s="278" t="s">
        <v>199</v>
      </c>
      <c r="AR87" s="276"/>
      <c r="AS87" s="278">
        <f>+AS42+AS66</f>
        <v>3672</v>
      </c>
      <c r="AT87" s="276"/>
      <c r="AU87" s="53">
        <f t="shared" ref="AU87:BJ87" si="38">SUM(AU67:AU86,AU43:AU65)</f>
        <v>24</v>
      </c>
      <c r="AV87" s="53">
        <f t="shared" si="38"/>
        <v>24</v>
      </c>
      <c r="AW87" s="53">
        <f t="shared" si="38"/>
        <v>23</v>
      </c>
      <c r="AX87" s="53">
        <f t="shared" si="38"/>
        <v>22</v>
      </c>
      <c r="AY87" s="53">
        <f t="shared" si="38"/>
        <v>25</v>
      </c>
      <c r="AZ87" s="53">
        <f t="shared" si="38"/>
        <v>20</v>
      </c>
      <c r="BA87" s="53">
        <f t="shared" si="38"/>
        <v>23</v>
      </c>
      <c r="BB87" s="111">
        <f t="shared" si="38"/>
        <v>0</v>
      </c>
      <c r="BC87" s="53">
        <f t="shared" si="38"/>
        <v>30</v>
      </c>
      <c r="BD87" s="53">
        <f t="shared" si="38"/>
        <v>30</v>
      </c>
      <c r="BE87" s="53">
        <f t="shared" si="38"/>
        <v>30</v>
      </c>
      <c r="BF87" s="53">
        <f t="shared" si="38"/>
        <v>30</v>
      </c>
      <c r="BG87" s="53">
        <f t="shared" si="38"/>
        <v>30</v>
      </c>
      <c r="BH87" s="53">
        <f t="shared" si="38"/>
        <v>26</v>
      </c>
      <c r="BI87" s="53">
        <f t="shared" si="38"/>
        <v>30</v>
      </c>
      <c r="BJ87" s="111">
        <f t="shared" si="38"/>
        <v>0</v>
      </c>
      <c r="BK87" s="278">
        <f>SUM(BC87:BJ87)</f>
        <v>206</v>
      </c>
      <c r="BL87" s="276"/>
      <c r="BM87" s="90">
        <f>+AC87/30</f>
        <v>206</v>
      </c>
      <c r="BN87" s="90">
        <f>IF(BK87=BM87,1,0)</f>
        <v>1</v>
      </c>
      <c r="BO87" s="90" t="str">
        <f>IF(BN87=1,"to'g'ri","xato")</f>
        <v>to'g'ri</v>
      </c>
      <c r="BP87" s="90"/>
      <c r="BQ87" s="90">
        <f>SUM(AU87:BB87)</f>
        <v>161</v>
      </c>
      <c r="BR87" s="90">
        <f>+BQ87*15</f>
        <v>2415</v>
      </c>
      <c r="BS87" s="90">
        <f>+AG87-BR87</f>
        <v>93</v>
      </c>
      <c r="BT87" s="90" t="str">
        <f>IF(BS87=0,"to'g'ri","xato")</f>
        <v>xato</v>
      </c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E87" s="90"/>
    </row>
    <row r="88" spans="1:83" ht="16.5" thickBot="1">
      <c r="A88" s="291"/>
      <c r="B88" s="228"/>
      <c r="C88" s="336" t="s">
        <v>145</v>
      </c>
      <c r="D88" s="227"/>
      <c r="E88" s="228"/>
      <c r="F88" s="405" t="s">
        <v>286</v>
      </c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8"/>
      <c r="AC88" s="291">
        <f>SUM(BC88:BJ88)*30</f>
        <v>1020</v>
      </c>
      <c r="AD88" s="228"/>
      <c r="AE88" s="406">
        <v>14</v>
      </c>
      <c r="AF88" s="407"/>
      <c r="AG88" s="408">
        <f>AI88+AK88+AM88+AO88+AQ88</f>
        <v>0</v>
      </c>
      <c r="AH88" s="409"/>
      <c r="AI88" s="326"/>
      <c r="AJ88" s="260"/>
      <c r="AK88" s="326"/>
      <c r="AL88" s="260"/>
      <c r="AM88" s="326"/>
      <c r="AN88" s="260"/>
      <c r="AO88" s="326"/>
      <c r="AP88" s="260"/>
      <c r="AQ88" s="326"/>
      <c r="AR88" s="260"/>
      <c r="AS88" s="279">
        <f>AC88-AG88</f>
        <v>1020</v>
      </c>
      <c r="AT88" s="228"/>
      <c r="AU88" s="98"/>
      <c r="AV88" s="96"/>
      <c r="AW88" s="96"/>
      <c r="AX88" s="96"/>
      <c r="AY88" s="96"/>
      <c r="AZ88" s="96"/>
      <c r="BA88" s="96"/>
      <c r="BB88" s="97"/>
      <c r="BC88" s="98"/>
      <c r="BD88" s="96"/>
      <c r="BE88" s="96"/>
      <c r="BF88" s="96"/>
      <c r="BG88" s="96"/>
      <c r="BH88" s="96">
        <v>4</v>
      </c>
      <c r="BI88" s="96"/>
      <c r="BJ88" s="89">
        <v>30</v>
      </c>
      <c r="BK88" s="291">
        <f>SUM(BC88:BJ88)</f>
        <v>34</v>
      </c>
      <c r="BL88" s="228"/>
      <c r="BM88" s="100">
        <f>+AC88/30</f>
        <v>34</v>
      </c>
      <c r="BN88" s="100">
        <f>IF(BK88=BM88,1,0)</f>
        <v>1</v>
      </c>
      <c r="BO88" s="100" t="str">
        <f>IF(BN88=1,"to'g'ri","xato")</f>
        <v>to'g'ri</v>
      </c>
      <c r="BP88" s="100"/>
      <c r="BQ88" s="100">
        <f>SUM(AU88:BB88)</f>
        <v>0</v>
      </c>
      <c r="BR88" s="100">
        <f>+BQ88*15</f>
        <v>0</v>
      </c>
      <c r="BS88" s="100">
        <f>+AG88-BR88</f>
        <v>0</v>
      </c>
      <c r="BT88" s="100" t="str">
        <f>IF(BS88=0,"to'g'ri","xato")</f>
        <v>to'g'ri</v>
      </c>
      <c r="BU88" s="100"/>
      <c r="BV88" s="100"/>
      <c r="BW88" s="100"/>
      <c r="BX88" s="100"/>
      <c r="BY88" s="100"/>
      <c r="BZ88" s="100"/>
      <c r="CA88" s="100"/>
      <c r="CB88" s="100"/>
      <c r="CC88" s="100"/>
      <c r="CD88" s="100"/>
      <c r="CE88" s="100"/>
    </row>
    <row r="89" spans="1:83" ht="16.5" thickBot="1">
      <c r="A89" s="421"/>
      <c r="B89" s="422"/>
      <c r="C89" s="423"/>
      <c r="D89" s="424"/>
      <c r="E89" s="422"/>
      <c r="F89" s="425" t="s">
        <v>328</v>
      </c>
      <c r="G89" s="424"/>
      <c r="H89" s="424"/>
      <c r="I89" s="424"/>
      <c r="J89" s="424"/>
      <c r="K89" s="424"/>
      <c r="L89" s="424"/>
      <c r="M89" s="424"/>
      <c r="N89" s="424"/>
      <c r="O89" s="424"/>
      <c r="P89" s="424"/>
      <c r="Q89" s="424"/>
      <c r="R89" s="424"/>
      <c r="S89" s="424"/>
      <c r="T89" s="424"/>
      <c r="U89" s="424"/>
      <c r="V89" s="424"/>
      <c r="W89" s="424"/>
      <c r="X89" s="424"/>
      <c r="Y89" s="424"/>
      <c r="Z89" s="424"/>
      <c r="AA89" s="424"/>
      <c r="AB89" s="422"/>
      <c r="AC89" s="278">
        <f>SUM(AC87:AD88)</f>
        <v>7200</v>
      </c>
      <c r="AD89" s="332"/>
      <c r="AE89" s="402">
        <f>SUM(AE87:AF88)</f>
        <v>100</v>
      </c>
      <c r="AF89" s="426"/>
      <c r="AG89" s="278">
        <f>SUM(AG87:AH88)</f>
        <v>2508</v>
      </c>
      <c r="AH89" s="332"/>
      <c r="AI89" s="278">
        <f>SUM(AI87:AJ88)</f>
        <v>1122</v>
      </c>
      <c r="AJ89" s="332"/>
      <c r="AK89" s="278">
        <f>SUM(AK87:AL88)</f>
        <v>924</v>
      </c>
      <c r="AL89" s="332"/>
      <c r="AM89" s="278">
        <f>SUM(AM87:AN88)</f>
        <v>348</v>
      </c>
      <c r="AN89" s="332"/>
      <c r="AO89" s="278">
        <f>SUM(AO87:AP88)</f>
        <v>114</v>
      </c>
      <c r="AP89" s="332"/>
      <c r="AQ89" s="278" t="s">
        <v>199</v>
      </c>
      <c r="AR89" s="276"/>
      <c r="AS89" s="278">
        <f>SUM(AS87:AT88)</f>
        <v>4692</v>
      </c>
      <c r="AT89" s="332"/>
      <c r="AU89" s="278">
        <f>SUM(AU87:AV88)</f>
        <v>48</v>
      </c>
      <c r="AV89" s="332"/>
      <c r="AW89" s="278">
        <f>SUM(AW87:AX88)</f>
        <v>45</v>
      </c>
      <c r="AX89" s="332"/>
      <c r="AY89" s="278">
        <f>SUM(AY87:AZ88)</f>
        <v>45</v>
      </c>
      <c r="AZ89" s="332"/>
      <c r="BA89" s="278">
        <f>SUM(BA87:BB88)</f>
        <v>23</v>
      </c>
      <c r="BB89" s="332"/>
      <c r="BC89" s="278">
        <f>SUM(BC87:BD88)</f>
        <v>60</v>
      </c>
      <c r="BD89" s="332"/>
      <c r="BE89" s="278">
        <f>SUM(BE87:BF88)</f>
        <v>60</v>
      </c>
      <c r="BF89" s="332"/>
      <c r="BG89" s="278">
        <f>SUM(BG87:BH88)</f>
        <v>60</v>
      </c>
      <c r="BH89" s="332"/>
      <c r="BI89" s="278">
        <f>SUM(BI87:BJ88)</f>
        <v>60</v>
      </c>
      <c r="BJ89" s="332"/>
      <c r="BK89" s="278">
        <f>SUM(BK87:BL88)</f>
        <v>240</v>
      </c>
      <c r="BL89" s="332"/>
      <c r="BM89" s="100">
        <f>+AC89/30</f>
        <v>240</v>
      </c>
      <c r="BN89" s="100">
        <f>IF(BK89=BM89,1,0)</f>
        <v>1</v>
      </c>
      <c r="BO89" s="100" t="str">
        <f>IF(BN89=1,"to'g'ri","xato")</f>
        <v>to'g'ri</v>
      </c>
      <c r="BP89" s="100"/>
      <c r="BQ89" s="100">
        <f>SUM(AU89:BB89)</f>
        <v>161</v>
      </c>
      <c r="BR89" s="100">
        <f>+BQ89*15</f>
        <v>2415</v>
      </c>
      <c r="BS89" s="100">
        <f>+AG89-BR89</f>
        <v>93</v>
      </c>
      <c r="BT89" s="100" t="str">
        <f>IF(BS89=0,"to'g'ri","xato")</f>
        <v>xato</v>
      </c>
      <c r="BU89" s="100"/>
      <c r="BV89" s="100"/>
      <c r="BW89" s="100"/>
      <c r="BX89" s="100"/>
      <c r="BY89" s="100"/>
      <c r="BZ89" s="100"/>
      <c r="CA89" s="100"/>
      <c r="CB89" s="100"/>
      <c r="CC89" s="100"/>
      <c r="CD89" s="100"/>
      <c r="CE89" s="100"/>
    </row>
    <row r="90" spans="1:83" ht="15.75" hidden="1" customHeight="1">
      <c r="A90" s="100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58"/>
      <c r="AU90" s="58"/>
      <c r="AV90" s="58"/>
      <c r="AW90" s="58"/>
      <c r="AX90" s="58"/>
      <c r="AY90" s="58"/>
      <c r="AZ90" s="58"/>
      <c r="BA90" s="58"/>
      <c r="BB90" s="58">
        <f>26-BB89</f>
        <v>26</v>
      </c>
      <c r="BC90" s="58"/>
      <c r="BD90" s="58">
        <f>30-BD89</f>
        <v>30</v>
      </c>
      <c r="BE90" s="58">
        <f>30-BE89</f>
        <v>-30</v>
      </c>
      <c r="BF90" s="58">
        <f>30-BF89</f>
        <v>30</v>
      </c>
      <c r="BG90" s="58">
        <f>30-BG89</f>
        <v>-30</v>
      </c>
      <c r="BH90" s="58">
        <f>30-BH89</f>
        <v>30</v>
      </c>
      <c r="BI90" s="58"/>
      <c r="BJ90" s="58"/>
      <c r="BK90" s="100"/>
      <c r="BL90" s="100"/>
      <c r="BM90" s="90"/>
      <c r="BN90" s="90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0"/>
      <c r="CC90" s="90"/>
      <c r="CD90" s="90"/>
      <c r="CE90" s="90"/>
    </row>
    <row r="91" spans="1:83" ht="39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</row>
    <row r="92" spans="1:83" ht="39" customHeight="1">
      <c r="A92" s="1"/>
      <c r="B92" s="127" t="s">
        <v>337</v>
      </c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"/>
      <c r="BK92" s="1"/>
      <c r="BL92" s="1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</row>
    <row r="93" spans="1:83" ht="39" customHeight="1">
      <c r="A93" s="59"/>
      <c r="B93" s="129" t="s">
        <v>338</v>
      </c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59"/>
      <c r="BK93" s="59"/>
      <c r="BL93" s="59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</row>
    <row r="94" spans="1:83" ht="21">
      <c r="A94" s="59"/>
      <c r="B94" s="129" t="s">
        <v>339</v>
      </c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30"/>
      <c r="BA94" s="129"/>
      <c r="BB94" s="129"/>
      <c r="BC94" s="129"/>
      <c r="BD94" s="129"/>
      <c r="BE94" s="129"/>
      <c r="BF94" s="129"/>
      <c r="BG94" s="129"/>
      <c r="BH94" s="129"/>
      <c r="BI94" s="129"/>
      <c r="BJ94" s="59"/>
      <c r="BK94" s="59"/>
      <c r="BL94" s="59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</row>
    <row r="95" spans="1:83" ht="21">
      <c r="A95" s="59"/>
      <c r="B95" s="129" t="s">
        <v>340</v>
      </c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30"/>
      <c r="BA95" s="129"/>
      <c r="BB95" s="129"/>
      <c r="BC95" s="129"/>
      <c r="BD95" s="129"/>
      <c r="BE95" s="129"/>
      <c r="BF95" s="129"/>
      <c r="BG95" s="129"/>
      <c r="BH95" s="129"/>
      <c r="BI95" s="129"/>
      <c r="BJ95" s="59"/>
      <c r="BK95" s="59"/>
      <c r="BL95" s="59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</row>
    <row r="96" spans="1:83" ht="21">
      <c r="A96" s="59"/>
      <c r="B96" s="129" t="s">
        <v>341</v>
      </c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30"/>
      <c r="BA96" s="129"/>
      <c r="BB96" s="129"/>
      <c r="BC96" s="129"/>
      <c r="BD96" s="129"/>
      <c r="BE96" s="129"/>
      <c r="BF96" s="129"/>
      <c r="BG96" s="129"/>
      <c r="BH96" s="129"/>
      <c r="BI96" s="129"/>
      <c r="BJ96" s="59"/>
      <c r="BK96" s="59"/>
      <c r="BL96" s="59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  <c r="CE96" s="60"/>
    </row>
    <row r="97" spans="1:83" ht="21">
      <c r="A97" s="59"/>
      <c r="B97" s="116" t="s">
        <v>342</v>
      </c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7"/>
      <c r="BA97" s="117"/>
      <c r="BB97" s="117"/>
      <c r="BC97" s="117"/>
      <c r="BD97" s="117"/>
      <c r="BE97" s="117"/>
      <c r="BF97" s="117"/>
      <c r="BG97" s="117"/>
      <c r="BH97" s="117"/>
      <c r="BI97" s="129"/>
      <c r="BJ97" s="59"/>
      <c r="BK97" s="59"/>
      <c r="BL97" s="59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  <c r="CE97" s="60"/>
    </row>
    <row r="98" spans="1:83" ht="21">
      <c r="A98" s="13"/>
      <c r="B98" s="132" t="s">
        <v>343</v>
      </c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7"/>
      <c r="BA98" s="116"/>
      <c r="BB98" s="116"/>
      <c r="BC98" s="116"/>
      <c r="BD98" s="116"/>
      <c r="BE98" s="116"/>
      <c r="BF98" s="116"/>
      <c r="BG98" s="116"/>
      <c r="BH98" s="116"/>
      <c r="BI98" s="117"/>
      <c r="BJ98" s="13"/>
      <c r="BK98" s="13"/>
      <c r="BL98" s="13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</row>
    <row r="99" spans="1:83" ht="21">
      <c r="A99" s="1"/>
      <c r="B99" s="132" t="s">
        <v>344</v>
      </c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7"/>
      <c r="BA99" s="116"/>
      <c r="BB99" s="116"/>
      <c r="BC99" s="116"/>
      <c r="BD99" s="116"/>
      <c r="BE99" s="116"/>
      <c r="BF99" s="116"/>
      <c r="BG99" s="116"/>
      <c r="BH99" s="116"/>
      <c r="BI99" s="116"/>
      <c r="BJ99" s="1"/>
      <c r="BK99" s="1"/>
      <c r="BL99" s="1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</row>
    <row r="100" spans="1:83" ht="21.75" thickBot="1">
      <c r="A100" s="1"/>
      <c r="B100" s="118" t="s">
        <v>345</v>
      </c>
      <c r="C100" s="116"/>
      <c r="D100" s="116"/>
      <c r="E100" s="133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7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"/>
      <c r="BK100" s="1"/>
      <c r="BL100" s="1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</row>
    <row r="101" spans="1:83" ht="18.75" customHeight="1">
      <c r="A101" s="1"/>
      <c r="B101" s="118" t="s">
        <v>346</v>
      </c>
      <c r="C101" s="15"/>
      <c r="D101" s="15"/>
      <c r="E101" s="73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3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</row>
    <row r="102" spans="1:83" ht="44.25" customHeight="1" thickBot="1">
      <c r="A102" s="1"/>
      <c r="C102" s="15"/>
      <c r="D102" s="15"/>
      <c r="E102" s="73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3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</row>
    <row r="103" spans="1:83" ht="40.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416" t="s">
        <v>348</v>
      </c>
      <c r="N103" s="417"/>
      <c r="O103" s="417"/>
      <c r="P103" s="417"/>
      <c r="Q103" s="417"/>
      <c r="R103" s="417"/>
      <c r="S103" s="417"/>
      <c r="T103" s="417"/>
      <c r="U103" s="417"/>
      <c r="V103" s="417"/>
      <c r="W103" s="417"/>
      <c r="X103" s="417"/>
      <c r="Y103" s="417"/>
      <c r="Z103" s="417"/>
      <c r="AA103" s="417"/>
      <c r="AB103" s="418"/>
      <c r="AC103" s="419" t="s">
        <v>349</v>
      </c>
      <c r="AD103" s="417"/>
      <c r="AE103" s="417"/>
      <c r="AF103" s="417"/>
      <c r="AG103" s="417"/>
      <c r="AH103" s="418"/>
      <c r="AI103" s="419" t="s">
        <v>350</v>
      </c>
      <c r="AJ103" s="417"/>
      <c r="AK103" s="417"/>
      <c r="AL103" s="417"/>
      <c r="AM103" s="417"/>
      <c r="AN103" s="418"/>
      <c r="AO103" s="419" t="s">
        <v>351</v>
      </c>
      <c r="AP103" s="417"/>
      <c r="AQ103" s="417"/>
      <c r="AR103" s="417"/>
      <c r="AS103" s="417"/>
      <c r="AT103" s="417"/>
      <c r="AU103" s="417"/>
      <c r="AV103" s="417"/>
      <c r="AW103" s="417"/>
      <c r="AX103" s="417"/>
      <c r="AY103" s="417"/>
      <c r="AZ103" s="420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</row>
    <row r="104" spans="1:83" ht="18.75" customHeight="1">
      <c r="A104" s="1"/>
      <c r="B104" s="6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432" t="s">
        <v>306</v>
      </c>
      <c r="N104" s="413"/>
      <c r="O104" s="413"/>
      <c r="P104" s="413"/>
      <c r="Q104" s="413"/>
      <c r="R104" s="413"/>
      <c r="S104" s="413"/>
      <c r="T104" s="413"/>
      <c r="U104" s="413"/>
      <c r="V104" s="413"/>
      <c r="W104" s="413"/>
      <c r="X104" s="413"/>
      <c r="Y104" s="413"/>
      <c r="Z104" s="413"/>
      <c r="AA104" s="413"/>
      <c r="AB104" s="414"/>
      <c r="AC104" s="412">
        <v>105</v>
      </c>
      <c r="AD104" s="413"/>
      <c r="AE104" s="413"/>
      <c r="AF104" s="413"/>
      <c r="AG104" s="413"/>
      <c r="AH104" s="414"/>
      <c r="AI104" s="415">
        <v>45108</v>
      </c>
      <c r="AJ104" s="413"/>
      <c r="AK104" s="413"/>
      <c r="AL104" s="413"/>
      <c r="AM104" s="413"/>
      <c r="AN104" s="414"/>
      <c r="AO104" s="435" t="s">
        <v>347</v>
      </c>
      <c r="AP104" s="436"/>
      <c r="AQ104" s="436"/>
      <c r="AR104" s="436"/>
      <c r="AS104" s="436"/>
      <c r="AT104" s="436"/>
      <c r="AU104" s="436"/>
      <c r="AV104" s="436"/>
      <c r="AW104" s="436"/>
      <c r="AX104" s="436"/>
      <c r="AY104" s="436"/>
      <c r="AZ104" s="437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</row>
    <row r="105" spans="1:83" ht="18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432" t="s">
        <v>286</v>
      </c>
      <c r="N105" s="413"/>
      <c r="O105" s="413"/>
      <c r="P105" s="413"/>
      <c r="Q105" s="413"/>
      <c r="R105" s="413"/>
      <c r="S105" s="413"/>
      <c r="T105" s="413"/>
      <c r="U105" s="413"/>
      <c r="V105" s="413"/>
      <c r="W105" s="413"/>
      <c r="X105" s="413"/>
      <c r="Y105" s="413"/>
      <c r="Z105" s="413"/>
      <c r="AA105" s="413"/>
      <c r="AB105" s="414"/>
      <c r="AC105" s="412">
        <v>19</v>
      </c>
      <c r="AD105" s="413"/>
      <c r="AE105" s="413"/>
      <c r="AF105" s="413"/>
      <c r="AG105" s="413"/>
      <c r="AH105" s="414"/>
      <c r="AI105" s="412" t="s">
        <v>150</v>
      </c>
      <c r="AJ105" s="413"/>
      <c r="AK105" s="413"/>
      <c r="AL105" s="413"/>
      <c r="AM105" s="413"/>
      <c r="AN105" s="414"/>
      <c r="AO105" s="43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439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</row>
    <row r="106" spans="1:83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432" t="s">
        <v>307</v>
      </c>
      <c r="N106" s="413"/>
      <c r="O106" s="413"/>
      <c r="P106" s="413"/>
      <c r="Q106" s="413"/>
      <c r="R106" s="413"/>
      <c r="S106" s="413"/>
      <c r="T106" s="413"/>
      <c r="U106" s="413"/>
      <c r="V106" s="413"/>
      <c r="W106" s="413"/>
      <c r="X106" s="413"/>
      <c r="Y106" s="413"/>
      <c r="Z106" s="413"/>
      <c r="AA106" s="413"/>
      <c r="AB106" s="414"/>
      <c r="AC106" s="412">
        <v>14</v>
      </c>
      <c r="AD106" s="413"/>
      <c r="AE106" s="413"/>
      <c r="AF106" s="413"/>
      <c r="AG106" s="413"/>
      <c r="AH106" s="414"/>
      <c r="AI106" s="415">
        <v>45139</v>
      </c>
      <c r="AJ106" s="413"/>
      <c r="AK106" s="413"/>
      <c r="AL106" s="413"/>
      <c r="AM106" s="413"/>
      <c r="AN106" s="414"/>
      <c r="AO106" s="43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439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</row>
    <row r="107" spans="1:83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432" t="s">
        <v>309</v>
      </c>
      <c r="N107" s="413"/>
      <c r="O107" s="413"/>
      <c r="P107" s="413"/>
      <c r="Q107" s="413"/>
      <c r="R107" s="413"/>
      <c r="S107" s="413"/>
      <c r="T107" s="413"/>
      <c r="U107" s="413"/>
      <c r="V107" s="413"/>
      <c r="W107" s="413"/>
      <c r="X107" s="413"/>
      <c r="Y107" s="413"/>
      <c r="Z107" s="413"/>
      <c r="AA107" s="413"/>
      <c r="AB107" s="414"/>
      <c r="AC107" s="412">
        <v>5</v>
      </c>
      <c r="AD107" s="413"/>
      <c r="AE107" s="413"/>
      <c r="AF107" s="413"/>
      <c r="AG107" s="413"/>
      <c r="AH107" s="414"/>
      <c r="AI107" s="412">
        <v>8</v>
      </c>
      <c r="AJ107" s="413"/>
      <c r="AK107" s="413"/>
      <c r="AL107" s="413"/>
      <c r="AM107" s="413"/>
      <c r="AN107" s="414"/>
      <c r="AO107" s="43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439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</row>
    <row r="108" spans="1:83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432" t="s">
        <v>310</v>
      </c>
      <c r="N108" s="413"/>
      <c r="O108" s="413"/>
      <c r="P108" s="413"/>
      <c r="Q108" s="413"/>
      <c r="R108" s="413"/>
      <c r="S108" s="413"/>
      <c r="T108" s="413"/>
      <c r="U108" s="413"/>
      <c r="V108" s="413"/>
      <c r="W108" s="413"/>
      <c r="X108" s="413"/>
      <c r="Y108" s="413"/>
      <c r="Z108" s="413"/>
      <c r="AA108" s="413"/>
      <c r="AB108" s="414"/>
      <c r="AC108" s="412">
        <v>57</v>
      </c>
      <c r="AD108" s="413"/>
      <c r="AE108" s="413"/>
      <c r="AF108" s="413"/>
      <c r="AG108" s="413"/>
      <c r="AH108" s="414"/>
      <c r="AI108" s="412" t="s">
        <v>116</v>
      </c>
      <c r="AJ108" s="413"/>
      <c r="AK108" s="413"/>
      <c r="AL108" s="413"/>
      <c r="AM108" s="413"/>
      <c r="AN108" s="414"/>
      <c r="AO108" s="43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439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</row>
    <row r="109" spans="1:83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432" t="s">
        <v>308</v>
      </c>
      <c r="N109" s="413"/>
      <c r="O109" s="413"/>
      <c r="P109" s="413"/>
      <c r="Q109" s="413"/>
      <c r="R109" s="413"/>
      <c r="S109" s="413"/>
      <c r="T109" s="413"/>
      <c r="U109" s="413"/>
      <c r="V109" s="413"/>
      <c r="W109" s="413"/>
      <c r="X109" s="413"/>
      <c r="Y109" s="413"/>
      <c r="Z109" s="413"/>
      <c r="AA109" s="413"/>
      <c r="AB109" s="414"/>
      <c r="AC109" s="412">
        <v>4</v>
      </c>
      <c r="AD109" s="413"/>
      <c r="AE109" s="413"/>
      <c r="AF109" s="413"/>
      <c r="AG109" s="413"/>
      <c r="AH109" s="414"/>
      <c r="AI109" s="412" t="s">
        <v>116</v>
      </c>
      <c r="AJ109" s="413"/>
      <c r="AK109" s="413"/>
      <c r="AL109" s="413"/>
      <c r="AM109" s="413"/>
      <c r="AN109" s="414"/>
      <c r="AO109" s="43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439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</row>
    <row r="110" spans="1:83" ht="18.75" customHeight="1" thickBo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433" t="s">
        <v>305</v>
      </c>
      <c r="N110" s="428"/>
      <c r="O110" s="428"/>
      <c r="P110" s="428"/>
      <c r="Q110" s="428"/>
      <c r="R110" s="428"/>
      <c r="S110" s="428"/>
      <c r="T110" s="428"/>
      <c r="U110" s="428"/>
      <c r="V110" s="428"/>
      <c r="W110" s="428"/>
      <c r="X110" s="428"/>
      <c r="Y110" s="428"/>
      <c r="Z110" s="428"/>
      <c r="AA110" s="428"/>
      <c r="AB110" s="434"/>
      <c r="AC110" s="427">
        <v>204</v>
      </c>
      <c r="AD110" s="428"/>
      <c r="AE110" s="428"/>
      <c r="AF110" s="428"/>
      <c r="AG110" s="428"/>
      <c r="AH110" s="434"/>
      <c r="AI110" s="427"/>
      <c r="AJ110" s="428"/>
      <c r="AK110" s="428"/>
      <c r="AL110" s="428"/>
      <c r="AM110" s="428"/>
      <c r="AN110" s="434"/>
      <c r="AO110" s="427"/>
      <c r="AP110" s="428"/>
      <c r="AQ110" s="428"/>
      <c r="AR110" s="428"/>
      <c r="AS110" s="428"/>
      <c r="AT110" s="428"/>
      <c r="AU110" s="428"/>
      <c r="AV110" s="428"/>
      <c r="AW110" s="428"/>
      <c r="AX110" s="428"/>
      <c r="AY110" s="428"/>
      <c r="AZ110" s="429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</row>
    <row r="111" spans="1:83" ht="15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</row>
    <row r="112" spans="1:83" ht="73.5" customHeight="1">
      <c r="A112" s="1"/>
      <c r="B112" s="1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117"/>
      <c r="AO112" s="117"/>
      <c r="AP112" s="117"/>
      <c r="AQ112" s="117"/>
      <c r="AR112" s="117"/>
      <c r="AS112" s="117"/>
      <c r="AT112" s="117"/>
      <c r="AU112" s="117"/>
      <c r="AV112" s="117"/>
      <c r="AW112" s="117"/>
      <c r="AX112" s="117"/>
      <c r="AY112" s="117"/>
      <c r="AZ112" s="117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8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</row>
    <row r="113" spans="1:83" ht="18.75" customHeight="1">
      <c r="A113" s="1"/>
      <c r="B113" s="100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</row>
    <row r="114" spans="1:83" ht="49.5" customHeight="1">
      <c r="A114" s="1"/>
      <c r="B114" s="63"/>
      <c r="C114" s="430" t="s">
        <v>357</v>
      </c>
      <c r="D114" s="430"/>
      <c r="E114" s="430"/>
      <c r="F114" s="430"/>
      <c r="G114" s="430"/>
      <c r="H114" s="430"/>
      <c r="I114" s="430"/>
      <c r="J114" s="430"/>
      <c r="K114" s="430"/>
      <c r="L114" s="43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1"/>
      <c r="X114" s="121"/>
      <c r="Y114" s="431" t="s">
        <v>121</v>
      </c>
      <c r="Z114" s="431"/>
      <c r="AA114" s="431"/>
      <c r="AB114" s="431"/>
      <c r="AC114" s="431"/>
      <c r="AD114" s="431"/>
      <c r="AE114" s="121"/>
      <c r="AF114" s="119"/>
      <c r="AG114" s="143"/>
      <c r="AH114" s="143"/>
      <c r="AI114" s="143"/>
      <c r="AJ114" s="143"/>
      <c r="AK114" s="143"/>
      <c r="AL114" s="145" t="s">
        <v>352</v>
      </c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  <c r="BI114" s="145"/>
      <c r="BJ114" s="145"/>
      <c r="BK114" s="145"/>
      <c r="BL114" s="145"/>
      <c r="BM114" s="145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</row>
    <row r="115" spans="1:83" ht="18.75" customHeight="1">
      <c r="A115" s="1"/>
      <c r="B115" s="63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0"/>
      <c r="AF115" s="123"/>
      <c r="AG115" s="123"/>
      <c r="AH115" s="123"/>
      <c r="AI115" s="123"/>
      <c r="AJ115" s="123"/>
      <c r="AK115" s="123"/>
      <c r="AL115" s="146" t="s">
        <v>353</v>
      </c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19"/>
      <c r="BL115" s="119"/>
      <c r="BM115" s="12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</row>
    <row r="116" spans="1:83" ht="30" customHeight="1">
      <c r="A116" s="100"/>
      <c r="B116" s="63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0"/>
      <c r="AF116" s="123"/>
      <c r="AG116" s="123"/>
      <c r="AH116" s="123"/>
      <c r="AI116" s="123"/>
      <c r="AJ116" s="123"/>
      <c r="AK116" s="123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62"/>
      <c r="BO116" s="62"/>
      <c r="BP116" s="62"/>
      <c r="BQ116" s="62"/>
      <c r="BR116" s="62"/>
      <c r="BS116" s="62"/>
      <c r="BT116" s="62"/>
      <c r="BU116" s="62"/>
      <c r="BV116" s="62"/>
      <c r="BW116" s="62"/>
      <c r="BX116" s="62"/>
      <c r="BY116" s="62"/>
      <c r="BZ116" s="62"/>
      <c r="CA116" s="62"/>
      <c r="CB116" s="62"/>
      <c r="CC116" s="62"/>
      <c r="CD116" s="62"/>
      <c r="CE116" s="62"/>
    </row>
    <row r="117" spans="1:83" ht="18.75" customHeight="1">
      <c r="A117" s="63"/>
      <c r="B117" s="63"/>
      <c r="C117" s="430" t="s">
        <v>356</v>
      </c>
      <c r="D117" s="430"/>
      <c r="E117" s="430"/>
      <c r="F117" s="430"/>
      <c r="G117" s="430"/>
      <c r="H117" s="430"/>
      <c r="I117" s="430"/>
      <c r="J117" s="430"/>
      <c r="K117" s="430"/>
      <c r="L117" s="430"/>
      <c r="M117" s="430"/>
      <c r="N117" s="430"/>
      <c r="O117" s="430"/>
      <c r="P117" s="430"/>
      <c r="Q117" s="430"/>
      <c r="R117" s="430"/>
      <c r="S117" s="120"/>
      <c r="T117" s="120"/>
      <c r="U117" s="120"/>
      <c r="V117" s="120"/>
      <c r="W117" s="121"/>
      <c r="X117" s="121"/>
      <c r="Y117" s="431" t="s">
        <v>121</v>
      </c>
      <c r="Z117" s="431"/>
      <c r="AA117" s="431"/>
      <c r="AB117" s="431"/>
      <c r="AC117" s="431"/>
      <c r="AD117" s="431"/>
      <c r="AE117" s="121"/>
      <c r="AF117" s="123"/>
      <c r="AG117" s="123"/>
      <c r="AH117" s="123"/>
      <c r="AI117" s="123"/>
      <c r="AJ117" s="123"/>
      <c r="AK117" s="123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19"/>
      <c r="BL117" s="119"/>
      <c r="BM117" s="122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4"/>
    </row>
    <row r="118" spans="1:83" ht="18.75" customHeight="1">
      <c r="A118" s="63"/>
      <c r="B118" s="63"/>
      <c r="C118" s="139"/>
      <c r="D118" s="139"/>
      <c r="E118" s="139"/>
      <c r="F118" s="139"/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21"/>
      <c r="X118" s="121"/>
      <c r="Y118" s="120"/>
      <c r="Z118" s="120"/>
      <c r="AA118" s="120"/>
      <c r="AB118" s="120"/>
      <c r="AC118" s="120"/>
      <c r="AD118" s="120"/>
      <c r="AE118" s="120"/>
      <c r="AF118" s="123"/>
      <c r="AG118" s="123"/>
      <c r="AH118" s="123"/>
      <c r="AI118" s="123"/>
      <c r="AJ118" s="123"/>
      <c r="AK118" s="123"/>
      <c r="AL118" s="442"/>
      <c r="AM118" s="442"/>
      <c r="AN118" s="442"/>
      <c r="AO118" s="442"/>
      <c r="AP118" s="442"/>
      <c r="AQ118" s="442"/>
      <c r="AR118" s="442"/>
      <c r="AS118" s="442"/>
      <c r="AT118" s="442"/>
      <c r="AU118" s="442"/>
      <c r="AV118" s="442"/>
      <c r="AW118" s="442"/>
      <c r="AX118" s="442"/>
      <c r="AY118" s="442"/>
      <c r="AZ118" s="442"/>
      <c r="BA118" s="442"/>
      <c r="BB118" s="442"/>
      <c r="BC118" s="442"/>
      <c r="BD118" s="442"/>
      <c r="BE118" s="442"/>
      <c r="BF118" s="442"/>
      <c r="BG118" s="442"/>
      <c r="BH118" s="442"/>
      <c r="BI118" s="442"/>
      <c r="BJ118" s="442"/>
      <c r="BK118" s="119"/>
      <c r="BL118" s="119"/>
      <c r="BM118" s="122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</row>
    <row r="119" spans="1:83" ht="27.75" customHeight="1">
      <c r="A119" s="63"/>
      <c r="B119" s="63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0"/>
      <c r="Z119" s="120"/>
      <c r="AA119" s="120"/>
      <c r="AB119" s="120"/>
      <c r="AC119" s="120"/>
      <c r="AD119" s="120"/>
      <c r="AE119" s="121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Q119" s="119"/>
      <c r="AR119" s="119"/>
      <c r="AS119" s="119"/>
      <c r="AT119" s="119"/>
      <c r="AU119" s="119"/>
      <c r="AV119" s="119"/>
      <c r="AW119" s="119"/>
      <c r="AX119" s="119"/>
      <c r="AY119" s="119"/>
      <c r="AZ119" s="119"/>
      <c r="BA119" s="119"/>
      <c r="BB119" s="119"/>
      <c r="BC119" s="119"/>
      <c r="BD119" s="119"/>
      <c r="BE119" s="119"/>
      <c r="BF119" s="119"/>
      <c r="BG119" s="119"/>
      <c r="BH119" s="119"/>
      <c r="BI119" s="119"/>
      <c r="BJ119" s="119"/>
      <c r="BK119" s="119"/>
      <c r="BL119" s="119"/>
      <c r="BM119" s="122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4"/>
    </row>
    <row r="120" spans="1:83" ht="18.75" customHeight="1">
      <c r="A120" s="63"/>
      <c r="B120" s="63"/>
      <c r="C120" s="124" t="s">
        <v>355</v>
      </c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  <c r="U120" s="124"/>
      <c r="V120" s="124"/>
      <c r="W120" s="125"/>
      <c r="X120" s="125"/>
      <c r="Y120" s="440" t="s">
        <v>152</v>
      </c>
      <c r="Z120" s="440"/>
      <c r="AA120" s="440"/>
      <c r="AB120" s="440"/>
      <c r="AC120" s="440"/>
      <c r="AD120" s="440"/>
      <c r="AE120" s="121"/>
      <c r="AF120" s="441"/>
      <c r="AG120" s="441"/>
      <c r="AH120" s="441"/>
      <c r="AI120" s="441"/>
      <c r="AJ120" s="441"/>
      <c r="AK120" s="441"/>
      <c r="AL120" s="441"/>
      <c r="AM120" s="441"/>
      <c r="AN120" s="441"/>
      <c r="AO120" s="119"/>
      <c r="AP120" s="119"/>
      <c r="AQ120" s="119"/>
      <c r="AR120" s="119"/>
      <c r="AS120" s="119"/>
      <c r="AT120" s="119"/>
      <c r="AU120" s="119"/>
      <c r="AV120" s="119"/>
      <c r="AW120" s="119"/>
      <c r="AX120" s="119"/>
      <c r="AY120" s="119"/>
      <c r="AZ120" s="119"/>
      <c r="BA120" s="119"/>
      <c r="BB120" s="119"/>
      <c r="BC120" s="119"/>
      <c r="BD120" s="119"/>
      <c r="BE120" s="119"/>
      <c r="BF120" s="119"/>
      <c r="BG120" s="119"/>
      <c r="BH120" s="119"/>
      <c r="BI120" s="119"/>
      <c r="BJ120" s="119"/>
      <c r="BK120" s="119"/>
      <c r="BL120" s="119"/>
      <c r="BM120" s="122"/>
      <c r="BN120" s="64"/>
      <c r="BO120" s="64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64"/>
      <c r="CA120" s="64"/>
      <c r="CB120" s="64"/>
      <c r="CC120" s="64"/>
      <c r="CD120" s="64"/>
      <c r="CE120" s="64"/>
    </row>
    <row r="121" spans="1:83" ht="18.75" customHeight="1">
      <c r="A121" s="63"/>
      <c r="B121" s="63"/>
      <c r="C121" s="440"/>
      <c r="D121" s="440"/>
      <c r="E121" s="440"/>
      <c r="F121" s="440"/>
      <c r="G121" s="440"/>
      <c r="H121" s="440"/>
      <c r="I121" s="440"/>
      <c r="J121" s="440"/>
      <c r="K121" s="440"/>
      <c r="L121" s="440"/>
      <c r="M121" s="440"/>
      <c r="N121" s="440"/>
      <c r="O121" s="440"/>
      <c r="P121" s="440"/>
      <c r="Q121" s="440"/>
      <c r="R121" s="440"/>
      <c r="S121" s="440"/>
      <c r="T121" s="440"/>
      <c r="U121" s="440"/>
      <c r="V121" s="440"/>
      <c r="W121" s="125"/>
      <c r="X121" s="125"/>
      <c r="Y121" s="125"/>
      <c r="Z121" s="125"/>
      <c r="AA121" s="125"/>
      <c r="AB121" s="125"/>
      <c r="AC121" s="125"/>
      <c r="AD121" s="125"/>
      <c r="AE121" s="121"/>
      <c r="AF121" s="119"/>
      <c r="AG121" s="119"/>
      <c r="AH121" s="119"/>
      <c r="AI121" s="119"/>
      <c r="AJ121" s="119"/>
      <c r="AK121" s="119"/>
      <c r="AL121" s="119"/>
      <c r="AM121" s="119"/>
      <c r="AN121" s="119"/>
      <c r="AO121" s="119"/>
      <c r="AP121" s="119"/>
      <c r="AQ121" s="119"/>
      <c r="AR121" s="119"/>
      <c r="AS121" s="119"/>
      <c r="AT121" s="119"/>
      <c r="AU121" s="119"/>
      <c r="AV121" s="119"/>
      <c r="AW121" s="119"/>
      <c r="AX121" s="119"/>
      <c r="AY121" s="119"/>
      <c r="AZ121" s="119"/>
      <c r="BA121" s="119"/>
      <c r="BB121" s="119"/>
      <c r="BC121" s="119"/>
      <c r="BD121" s="119"/>
      <c r="BE121" s="119"/>
      <c r="BF121" s="119"/>
      <c r="BG121" s="119"/>
      <c r="BH121" s="119"/>
      <c r="BI121" s="119"/>
      <c r="BJ121" s="119"/>
      <c r="BK121" s="119"/>
      <c r="BL121" s="119"/>
      <c r="BM121" s="122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4"/>
    </row>
    <row r="122" spans="1:83" ht="19.5" customHeight="1">
      <c r="A122" s="63"/>
      <c r="B122" s="100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1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Q122" s="119"/>
      <c r="AR122" s="119"/>
      <c r="AS122" s="119"/>
      <c r="AT122" s="119"/>
      <c r="AU122" s="119"/>
      <c r="AV122" s="119"/>
      <c r="AW122" s="119"/>
      <c r="AX122" s="119"/>
      <c r="AY122" s="119"/>
      <c r="AZ122" s="119"/>
      <c r="BA122" s="119"/>
      <c r="BB122" s="119"/>
      <c r="BC122" s="119"/>
      <c r="BD122" s="119"/>
      <c r="BE122" s="119"/>
      <c r="BF122" s="119"/>
      <c r="BG122" s="119"/>
      <c r="BH122" s="119"/>
      <c r="BI122" s="119"/>
      <c r="BJ122" s="119"/>
      <c r="BK122" s="119"/>
      <c r="BL122" s="119"/>
      <c r="BM122" s="122"/>
      <c r="BN122" s="64"/>
      <c r="BO122" s="64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64"/>
      <c r="CA122" s="64"/>
      <c r="CB122" s="64"/>
      <c r="CC122" s="64"/>
      <c r="CD122" s="64"/>
      <c r="CE122" s="64"/>
    </row>
    <row r="123" spans="1:83" ht="18.75" customHeight="1">
      <c r="A123" s="63"/>
      <c r="B123" s="63"/>
      <c r="C123" s="124" t="s">
        <v>354</v>
      </c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5"/>
      <c r="X123" s="125"/>
      <c r="Y123" s="440" t="s">
        <v>223</v>
      </c>
      <c r="Z123" s="440"/>
      <c r="AA123" s="440"/>
      <c r="AB123" s="440"/>
      <c r="AC123" s="440"/>
      <c r="AD123" s="440"/>
      <c r="AE123" s="121"/>
      <c r="AF123" s="441"/>
      <c r="AG123" s="441"/>
      <c r="AH123" s="441"/>
      <c r="AI123" s="441"/>
      <c r="AJ123" s="441"/>
      <c r="AK123" s="441"/>
      <c r="AL123" s="441"/>
      <c r="AM123" s="441"/>
      <c r="AN123" s="441"/>
      <c r="AO123" s="119"/>
      <c r="AP123" s="119"/>
      <c r="AQ123" s="119"/>
      <c r="AR123" s="119"/>
      <c r="AS123" s="119"/>
      <c r="AT123" s="119"/>
      <c r="AU123" s="119"/>
      <c r="AV123" s="119"/>
      <c r="AW123" s="119"/>
      <c r="AX123" s="119"/>
      <c r="AY123" s="119"/>
      <c r="AZ123" s="119"/>
      <c r="BA123" s="119"/>
      <c r="BB123" s="119"/>
      <c r="BC123" s="119"/>
      <c r="BD123" s="119"/>
      <c r="BE123" s="119"/>
      <c r="BF123" s="119"/>
      <c r="BG123" s="119"/>
      <c r="BH123" s="119"/>
      <c r="BI123" s="119"/>
      <c r="BJ123" s="119"/>
      <c r="BK123" s="119"/>
      <c r="BL123" s="119"/>
      <c r="BM123" s="122"/>
      <c r="BN123" s="64"/>
      <c r="BO123" s="64"/>
      <c r="BP123" s="64"/>
      <c r="BQ123" s="64"/>
      <c r="BR123" s="64"/>
      <c r="BS123" s="64"/>
      <c r="BT123" s="64"/>
      <c r="BU123" s="64"/>
      <c r="BV123" s="64"/>
      <c r="BW123" s="64"/>
      <c r="BX123" s="64"/>
      <c r="BY123" s="64"/>
      <c r="BZ123" s="64"/>
      <c r="CA123" s="64"/>
      <c r="CB123" s="64"/>
      <c r="CC123" s="64"/>
      <c r="CD123" s="64"/>
      <c r="CE123" s="64"/>
    </row>
    <row r="124" spans="1:83" ht="18.75" customHeight="1">
      <c r="A124" s="63"/>
      <c r="B124" s="100"/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Q124" s="119"/>
      <c r="AR124" s="119"/>
      <c r="AS124" s="119"/>
      <c r="AT124" s="119"/>
      <c r="AU124" s="119"/>
      <c r="AV124" s="119"/>
      <c r="AW124" s="119"/>
      <c r="AX124" s="119"/>
      <c r="AY124" s="119"/>
      <c r="AZ124" s="119"/>
      <c r="BA124" s="119"/>
      <c r="BB124" s="119"/>
      <c r="BC124" s="119"/>
      <c r="BD124" s="119"/>
      <c r="BE124" s="119"/>
      <c r="BF124" s="119"/>
      <c r="BG124" s="119"/>
      <c r="BH124" s="119"/>
      <c r="BI124" s="119"/>
      <c r="BJ124" s="119"/>
      <c r="BK124" s="119"/>
      <c r="BL124" s="119"/>
      <c r="BM124" s="122"/>
      <c r="BN124" s="64"/>
      <c r="BO124" s="64"/>
      <c r="BP124" s="64"/>
      <c r="BQ124" s="64"/>
      <c r="BR124" s="64"/>
      <c r="BS124" s="64"/>
      <c r="BT124" s="64"/>
      <c r="BU124" s="64"/>
      <c r="BV124" s="64"/>
      <c r="BW124" s="64"/>
      <c r="BX124" s="64"/>
      <c r="BY124" s="64"/>
      <c r="BZ124" s="64"/>
      <c r="CA124" s="64"/>
      <c r="CB124" s="64"/>
      <c r="CC124" s="64"/>
      <c r="CD124" s="64"/>
      <c r="CE124" s="64"/>
    </row>
    <row r="125" spans="1:83" ht="15.75" customHeight="1">
      <c r="A125" s="100"/>
      <c r="B125" s="100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19"/>
      <c r="AG125" s="119"/>
      <c r="AH125" s="119"/>
      <c r="AI125" s="119"/>
      <c r="AJ125" s="119"/>
      <c r="AK125" s="119"/>
      <c r="AL125" s="119"/>
      <c r="AM125" s="119"/>
      <c r="AN125" s="119"/>
      <c r="AO125" s="119"/>
      <c r="AP125" s="119"/>
      <c r="AQ125" s="119"/>
      <c r="AR125" s="119"/>
      <c r="AS125" s="119"/>
      <c r="AT125" s="119"/>
      <c r="AU125" s="119"/>
      <c r="AV125" s="119"/>
      <c r="AW125" s="119"/>
      <c r="AX125" s="119"/>
      <c r="AY125" s="119"/>
      <c r="AZ125" s="119"/>
      <c r="BA125" s="119"/>
      <c r="BB125" s="119"/>
      <c r="BC125" s="119"/>
      <c r="BD125" s="119"/>
      <c r="BE125" s="119"/>
      <c r="BF125" s="119"/>
      <c r="BG125" s="119"/>
      <c r="BH125" s="119"/>
      <c r="BI125" s="119"/>
      <c r="BJ125" s="119"/>
      <c r="BK125" s="119"/>
      <c r="BL125" s="119"/>
      <c r="BM125" s="122"/>
      <c r="BN125" s="62"/>
      <c r="BO125" s="62"/>
      <c r="BP125" s="62"/>
      <c r="BQ125" s="62"/>
      <c r="BR125" s="62"/>
      <c r="BS125" s="62"/>
      <c r="BT125" s="62"/>
      <c r="BU125" s="62"/>
      <c r="BV125" s="62"/>
      <c r="BW125" s="62"/>
      <c r="BX125" s="62"/>
      <c r="BY125" s="62"/>
      <c r="BZ125" s="62"/>
      <c r="CA125" s="62"/>
      <c r="CB125" s="62"/>
      <c r="CC125" s="62"/>
      <c r="CD125" s="62"/>
      <c r="CE125" s="62"/>
    </row>
    <row r="126" spans="1:83" ht="18.75" customHeight="1">
      <c r="A126" s="63"/>
      <c r="B126" s="100"/>
      <c r="C126" s="126"/>
      <c r="D126" s="126"/>
      <c r="E126" s="126"/>
      <c r="F126" s="126"/>
      <c r="G126" s="126"/>
      <c r="H126" s="126"/>
      <c r="I126" s="126"/>
      <c r="J126" s="126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Q126" s="119"/>
      <c r="AR126" s="119"/>
      <c r="AS126" s="119"/>
      <c r="AT126" s="119"/>
      <c r="AU126" s="119"/>
      <c r="AV126" s="119"/>
      <c r="AW126" s="119"/>
      <c r="AX126" s="119"/>
      <c r="AY126" s="119"/>
      <c r="AZ126" s="119"/>
      <c r="BA126" s="119"/>
      <c r="BB126" s="119"/>
      <c r="BC126" s="119"/>
      <c r="BD126" s="119"/>
      <c r="BE126" s="119"/>
      <c r="BF126" s="119"/>
      <c r="BG126" s="119"/>
      <c r="BH126" s="119"/>
      <c r="BI126" s="119"/>
      <c r="BJ126" s="119"/>
      <c r="BK126" s="119"/>
      <c r="BL126" s="119"/>
      <c r="BM126" s="122"/>
      <c r="BN126" s="64"/>
      <c r="BO126" s="64"/>
      <c r="BP126" s="64"/>
      <c r="BQ126" s="64"/>
      <c r="BR126" s="64"/>
      <c r="BS126" s="64"/>
      <c r="BT126" s="64"/>
      <c r="BU126" s="64"/>
      <c r="BV126" s="64"/>
      <c r="BW126" s="64"/>
      <c r="BX126" s="64"/>
      <c r="BY126" s="64"/>
      <c r="BZ126" s="64"/>
      <c r="CA126" s="64"/>
      <c r="CB126" s="64"/>
      <c r="CC126" s="64"/>
      <c r="CD126" s="64"/>
      <c r="CE126" s="64"/>
    </row>
    <row r="127" spans="1:83" ht="15.75" customHeight="1">
      <c r="A127" s="100"/>
      <c r="B127" s="100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8"/>
      <c r="AD127" s="108"/>
      <c r="AE127" s="108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100"/>
      <c r="AQ127" s="100"/>
      <c r="AR127" s="100"/>
      <c r="AS127" s="100"/>
      <c r="AT127" s="100"/>
      <c r="AU127" s="100"/>
      <c r="AV127" s="100"/>
      <c r="AW127" s="100"/>
      <c r="AX127" s="100"/>
      <c r="AY127" s="100"/>
      <c r="AZ127" s="100"/>
      <c r="BA127" s="100"/>
      <c r="BB127" s="100"/>
      <c r="BC127" s="100"/>
      <c r="BD127" s="100"/>
      <c r="BE127" s="100"/>
      <c r="BF127" s="100"/>
      <c r="BG127" s="100"/>
      <c r="BH127" s="100"/>
      <c r="BI127" s="100"/>
      <c r="BJ127" s="100"/>
      <c r="BK127" s="100"/>
      <c r="BL127" s="100"/>
      <c r="BM127" s="62"/>
      <c r="BN127" s="62"/>
      <c r="BO127" s="62"/>
      <c r="BP127" s="62"/>
      <c r="BQ127" s="62"/>
      <c r="BR127" s="62"/>
      <c r="BS127" s="62"/>
      <c r="BT127" s="62"/>
      <c r="BU127" s="62"/>
      <c r="BV127" s="62"/>
      <c r="BW127" s="62"/>
      <c r="BX127" s="62"/>
      <c r="BY127" s="62"/>
      <c r="BZ127" s="62"/>
      <c r="CA127" s="62"/>
      <c r="CB127" s="62"/>
      <c r="CC127" s="62"/>
      <c r="CD127" s="62"/>
      <c r="CE127" s="62"/>
    </row>
    <row r="128" spans="1:83" ht="15.75" customHeight="1">
      <c r="A128" s="100"/>
      <c r="B128" s="100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08"/>
      <c r="AE128" s="108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100"/>
      <c r="AV128" s="100"/>
      <c r="AW128" s="100"/>
      <c r="AX128" s="100"/>
      <c r="AY128" s="100"/>
      <c r="AZ128" s="100"/>
      <c r="BA128" s="100"/>
      <c r="BB128" s="100"/>
      <c r="BC128" s="100"/>
      <c r="BD128" s="100"/>
      <c r="BE128" s="100"/>
      <c r="BF128" s="100"/>
      <c r="BG128" s="100"/>
      <c r="BH128" s="100"/>
      <c r="BI128" s="100"/>
      <c r="BJ128" s="100"/>
      <c r="BK128" s="100"/>
      <c r="BL128" s="100"/>
      <c r="BM128" s="62"/>
      <c r="BN128" s="62"/>
      <c r="BO128" s="62"/>
      <c r="BP128" s="62"/>
      <c r="BQ128" s="62"/>
      <c r="BR128" s="62"/>
      <c r="BS128" s="62"/>
      <c r="BT128" s="62"/>
      <c r="BU128" s="62"/>
      <c r="BV128" s="62"/>
      <c r="BW128" s="62"/>
      <c r="BX128" s="62"/>
      <c r="BY128" s="62"/>
      <c r="BZ128" s="62"/>
      <c r="CA128" s="62"/>
      <c r="CB128" s="62"/>
      <c r="CC128" s="62"/>
      <c r="CD128" s="62"/>
      <c r="CE128" s="62"/>
    </row>
    <row r="129" spans="1:83" ht="15.75" customHeight="1">
      <c r="A129" s="100"/>
      <c r="B129" s="100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106"/>
      <c r="T129" s="107"/>
      <c r="U129" s="107"/>
      <c r="V129" s="107"/>
      <c r="W129" s="107"/>
      <c r="X129" s="107"/>
      <c r="Y129" s="109"/>
      <c r="Z129" s="109"/>
      <c r="AA129" s="109"/>
      <c r="AB129" s="109"/>
      <c r="AC129" s="109"/>
      <c r="AD129" s="109"/>
      <c r="AE129" s="109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/>
      <c r="AP129" s="100"/>
      <c r="AQ129" s="100"/>
      <c r="AR129" s="100"/>
      <c r="AS129" s="100"/>
      <c r="AT129" s="100"/>
      <c r="AU129" s="100"/>
      <c r="AV129" s="100"/>
      <c r="AW129" s="100"/>
      <c r="AX129" s="100"/>
      <c r="AY129" s="100"/>
      <c r="AZ129" s="100"/>
      <c r="BA129" s="100"/>
      <c r="BB129" s="100"/>
      <c r="BC129" s="100"/>
      <c r="BD129" s="100"/>
      <c r="BE129" s="100"/>
      <c r="BF129" s="100"/>
      <c r="BG129" s="100"/>
      <c r="BH129" s="100"/>
      <c r="BI129" s="100"/>
      <c r="BJ129" s="100"/>
      <c r="BK129" s="100"/>
      <c r="BL129" s="100"/>
      <c r="BM129" s="62"/>
      <c r="BN129" s="62"/>
      <c r="BO129" s="62"/>
      <c r="BP129" s="62"/>
      <c r="BQ129" s="62"/>
      <c r="BR129" s="62"/>
      <c r="BS129" s="62"/>
      <c r="BT129" s="62"/>
      <c r="BU129" s="62"/>
      <c r="BV129" s="62"/>
      <c r="BW129" s="62"/>
      <c r="BX129" s="62"/>
      <c r="BY129" s="62"/>
      <c r="BZ129" s="62"/>
      <c r="CA129" s="62"/>
      <c r="CB129" s="62"/>
      <c r="CC129" s="62"/>
      <c r="CD129" s="62"/>
      <c r="CE129" s="62"/>
    </row>
    <row r="130" spans="1:83" ht="15.75" customHeight="1">
      <c r="A130" s="100"/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100"/>
      <c r="AV130" s="100"/>
      <c r="AW130" s="100"/>
      <c r="AX130" s="100"/>
      <c r="AY130" s="100"/>
      <c r="AZ130" s="100"/>
      <c r="BA130" s="100"/>
      <c r="BB130" s="100"/>
      <c r="BC130" s="100"/>
      <c r="BD130" s="100"/>
      <c r="BE130" s="100"/>
      <c r="BF130" s="100"/>
      <c r="BG130" s="100"/>
      <c r="BH130" s="100"/>
      <c r="BI130" s="100"/>
      <c r="BJ130" s="100"/>
      <c r="BK130" s="100"/>
      <c r="BL130" s="100"/>
      <c r="BM130" s="62"/>
      <c r="BN130" s="62"/>
      <c r="BO130" s="62"/>
      <c r="BP130" s="62"/>
      <c r="BQ130" s="62"/>
      <c r="BR130" s="62"/>
      <c r="BS130" s="62"/>
      <c r="BT130" s="62"/>
      <c r="BU130" s="62"/>
      <c r="BV130" s="62"/>
      <c r="BW130" s="62"/>
      <c r="BX130" s="62"/>
      <c r="BY130" s="62"/>
      <c r="BZ130" s="62"/>
      <c r="CA130" s="62"/>
      <c r="CB130" s="62"/>
      <c r="CC130" s="62"/>
      <c r="CD130" s="62"/>
      <c r="CE130" s="62"/>
    </row>
    <row r="131" spans="1:83" ht="15.75" customHeight="1">
      <c r="A131" s="100"/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100"/>
      <c r="AQ131" s="100"/>
      <c r="AR131" s="100"/>
      <c r="AS131" s="100"/>
      <c r="AT131" s="100"/>
      <c r="AU131" s="100"/>
      <c r="AV131" s="100"/>
      <c r="AW131" s="100"/>
      <c r="AX131" s="100"/>
      <c r="AY131" s="100"/>
      <c r="AZ131" s="100"/>
      <c r="BA131" s="100"/>
      <c r="BB131" s="100"/>
      <c r="BC131" s="100"/>
      <c r="BD131" s="100"/>
      <c r="BE131" s="100"/>
      <c r="BF131" s="100"/>
      <c r="BG131" s="100"/>
      <c r="BH131" s="100"/>
      <c r="BI131" s="100"/>
      <c r="BJ131" s="100"/>
      <c r="BK131" s="100"/>
      <c r="BL131" s="100"/>
      <c r="BM131" s="62"/>
      <c r="BN131" s="62"/>
      <c r="BO131" s="62"/>
      <c r="BP131" s="62"/>
      <c r="BQ131" s="62"/>
      <c r="BR131" s="62"/>
      <c r="BS131" s="62"/>
      <c r="BT131" s="62"/>
      <c r="BU131" s="62"/>
      <c r="BV131" s="62"/>
      <c r="BW131" s="62"/>
      <c r="BX131" s="62"/>
      <c r="BY131" s="62"/>
      <c r="BZ131" s="62"/>
      <c r="CA131" s="62"/>
      <c r="CB131" s="62"/>
      <c r="CC131" s="62"/>
      <c r="CD131" s="62"/>
      <c r="CE131" s="62"/>
    </row>
    <row r="132" spans="1:83" ht="15.75" customHeight="1">
      <c r="A132" s="100"/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100"/>
      <c r="AQ132" s="100"/>
      <c r="AR132" s="100"/>
      <c r="AS132" s="100"/>
      <c r="AT132" s="100"/>
      <c r="AU132" s="100"/>
      <c r="AV132" s="100"/>
      <c r="AW132" s="100"/>
      <c r="AX132" s="100"/>
      <c r="AY132" s="100"/>
      <c r="AZ132" s="100"/>
      <c r="BA132" s="100"/>
      <c r="BB132" s="100"/>
      <c r="BC132" s="100"/>
      <c r="BD132" s="100"/>
      <c r="BE132" s="100"/>
      <c r="BF132" s="100"/>
      <c r="BG132" s="100"/>
      <c r="BH132" s="100"/>
      <c r="BI132" s="100"/>
      <c r="BJ132" s="100"/>
      <c r="BK132" s="100"/>
      <c r="BL132" s="100"/>
      <c r="BM132" s="62"/>
      <c r="BN132" s="62"/>
      <c r="BO132" s="62"/>
      <c r="BP132" s="62"/>
      <c r="BQ132" s="62"/>
      <c r="BR132" s="62"/>
      <c r="BS132" s="62"/>
      <c r="BT132" s="62"/>
      <c r="BU132" s="62"/>
      <c r="BV132" s="62"/>
      <c r="BW132" s="62"/>
      <c r="BX132" s="62"/>
      <c r="BY132" s="62"/>
      <c r="BZ132" s="62"/>
      <c r="CA132" s="62"/>
      <c r="CB132" s="62"/>
      <c r="CC132" s="62"/>
      <c r="CD132" s="62"/>
      <c r="CE132" s="62"/>
    </row>
    <row r="133" spans="1:83" ht="15.75" customHeight="1">
      <c r="A133" s="100"/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  <c r="AO133" s="100"/>
      <c r="AP133" s="100"/>
      <c r="AQ133" s="100"/>
      <c r="AR133" s="100"/>
      <c r="AS133" s="100"/>
      <c r="AT133" s="100"/>
      <c r="AU133" s="100"/>
      <c r="AV133" s="100"/>
      <c r="AW133" s="100"/>
      <c r="AX133" s="100"/>
      <c r="AY133" s="100"/>
      <c r="AZ133" s="100"/>
      <c r="BA133" s="100"/>
      <c r="BB133" s="100"/>
      <c r="BC133" s="100"/>
      <c r="BD133" s="100"/>
      <c r="BE133" s="100"/>
      <c r="BF133" s="100"/>
      <c r="BG133" s="100"/>
      <c r="BH133" s="100"/>
      <c r="BI133" s="100"/>
      <c r="BJ133" s="100"/>
      <c r="BK133" s="100"/>
      <c r="BL133" s="100"/>
      <c r="BM133" s="62"/>
      <c r="BN133" s="62"/>
      <c r="BO133" s="62"/>
      <c r="BP133" s="62"/>
      <c r="BQ133" s="62"/>
      <c r="BR133" s="62"/>
      <c r="BS133" s="62"/>
      <c r="BT133" s="62"/>
      <c r="BU133" s="62"/>
      <c r="BV133" s="62"/>
      <c r="BW133" s="62"/>
      <c r="BX133" s="62"/>
      <c r="BY133" s="62"/>
      <c r="BZ133" s="62"/>
      <c r="CA133" s="62"/>
      <c r="CB133" s="62"/>
      <c r="CC133" s="62"/>
      <c r="CD133" s="62"/>
      <c r="CE133" s="62"/>
    </row>
    <row r="134" spans="1:83" ht="15.75" customHeight="1">
      <c r="A134" s="100"/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100"/>
      <c r="AQ134" s="100"/>
      <c r="AR134" s="100"/>
      <c r="AS134" s="100"/>
      <c r="AT134" s="100"/>
      <c r="AU134" s="100"/>
      <c r="AV134" s="100"/>
      <c r="AW134" s="100"/>
      <c r="AX134" s="100"/>
      <c r="AY134" s="100"/>
      <c r="AZ134" s="100"/>
      <c r="BA134" s="100"/>
      <c r="BB134" s="100"/>
      <c r="BC134" s="100"/>
      <c r="BD134" s="100"/>
      <c r="BE134" s="100"/>
      <c r="BF134" s="100"/>
      <c r="BG134" s="100"/>
      <c r="BH134" s="100"/>
      <c r="BI134" s="100"/>
      <c r="BJ134" s="100"/>
      <c r="BK134" s="100"/>
      <c r="BL134" s="100"/>
      <c r="BM134" s="62"/>
      <c r="BN134" s="62"/>
      <c r="BO134" s="62"/>
      <c r="BP134" s="62"/>
      <c r="BQ134" s="62"/>
      <c r="BR134" s="62"/>
      <c r="BS134" s="62"/>
      <c r="BT134" s="62"/>
      <c r="BU134" s="62"/>
      <c r="BV134" s="62"/>
      <c r="BW134" s="62"/>
      <c r="BX134" s="62"/>
      <c r="BY134" s="62"/>
      <c r="BZ134" s="62"/>
      <c r="CA134" s="62"/>
      <c r="CB134" s="62"/>
      <c r="CC134" s="62"/>
      <c r="CD134" s="62"/>
      <c r="CE134" s="62"/>
    </row>
    <row r="135" spans="1:83" ht="15.75" customHeight="1">
      <c r="A135" s="100"/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100"/>
      <c r="AM135" s="100"/>
      <c r="AN135" s="100"/>
      <c r="AO135" s="100"/>
      <c r="AP135" s="100"/>
      <c r="AQ135" s="100"/>
      <c r="AR135" s="100"/>
      <c r="AS135" s="100"/>
      <c r="AT135" s="100"/>
      <c r="AU135" s="100"/>
      <c r="AV135" s="100"/>
      <c r="AW135" s="100"/>
      <c r="AX135" s="100"/>
      <c r="AY135" s="100"/>
      <c r="AZ135" s="100"/>
      <c r="BA135" s="100"/>
      <c r="BB135" s="100"/>
      <c r="BC135" s="100"/>
      <c r="BD135" s="100"/>
      <c r="BE135" s="100"/>
      <c r="BF135" s="100"/>
      <c r="BG135" s="100"/>
      <c r="BH135" s="100"/>
      <c r="BI135" s="100"/>
      <c r="BJ135" s="100"/>
      <c r="BK135" s="100"/>
      <c r="BL135" s="100"/>
      <c r="BM135" s="62"/>
      <c r="BN135" s="62"/>
      <c r="BO135" s="62"/>
      <c r="BP135" s="62"/>
      <c r="BQ135" s="62"/>
      <c r="BR135" s="62"/>
      <c r="BS135" s="62"/>
      <c r="BT135" s="62"/>
      <c r="BU135" s="62"/>
      <c r="BV135" s="62"/>
      <c r="BW135" s="62"/>
      <c r="BX135" s="62"/>
      <c r="BY135" s="62"/>
      <c r="BZ135" s="62"/>
      <c r="CA135" s="62"/>
      <c r="CB135" s="62"/>
      <c r="CC135" s="62"/>
      <c r="CD135" s="62"/>
      <c r="CE135" s="62"/>
    </row>
    <row r="136" spans="1:83" ht="15.75" customHeight="1">
      <c r="A136" s="100"/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/>
      <c r="AP136" s="100"/>
      <c r="AQ136" s="100"/>
      <c r="AR136" s="100"/>
      <c r="AS136" s="100"/>
      <c r="AT136" s="100"/>
      <c r="AU136" s="100"/>
      <c r="AV136" s="100"/>
      <c r="AW136" s="100"/>
      <c r="AX136" s="100"/>
      <c r="AY136" s="100"/>
      <c r="AZ136" s="100"/>
      <c r="BA136" s="100"/>
      <c r="BB136" s="100"/>
      <c r="BC136" s="100"/>
      <c r="BD136" s="100"/>
      <c r="BE136" s="100"/>
      <c r="BF136" s="100"/>
      <c r="BG136" s="100"/>
      <c r="BH136" s="100"/>
      <c r="BI136" s="100"/>
      <c r="BJ136" s="100"/>
      <c r="BK136" s="100"/>
      <c r="BL136" s="100"/>
      <c r="BM136" s="62"/>
      <c r="BN136" s="62"/>
      <c r="BO136" s="62"/>
      <c r="BP136" s="62"/>
      <c r="BQ136" s="62"/>
      <c r="BR136" s="62"/>
      <c r="BS136" s="62"/>
      <c r="BT136" s="62"/>
      <c r="BU136" s="62"/>
      <c r="BV136" s="62"/>
      <c r="BW136" s="62"/>
      <c r="BX136" s="62"/>
      <c r="BY136" s="62"/>
      <c r="BZ136" s="62"/>
      <c r="CA136" s="62"/>
      <c r="CB136" s="62"/>
      <c r="CC136" s="62"/>
      <c r="CD136" s="62"/>
      <c r="CE136" s="62"/>
    </row>
    <row r="137" spans="1:83" ht="15.75" customHeight="1">
      <c r="A137" s="100"/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100"/>
      <c r="AP137" s="100"/>
      <c r="AQ137" s="100"/>
      <c r="AR137" s="100"/>
      <c r="AS137" s="100"/>
      <c r="AT137" s="100"/>
      <c r="AU137" s="100"/>
      <c r="AV137" s="100"/>
      <c r="AW137" s="100"/>
      <c r="AX137" s="100"/>
      <c r="AY137" s="100"/>
      <c r="AZ137" s="100"/>
      <c r="BA137" s="100"/>
      <c r="BB137" s="100"/>
      <c r="BC137" s="100"/>
      <c r="BD137" s="100"/>
      <c r="BE137" s="100"/>
      <c r="BF137" s="100"/>
      <c r="BG137" s="100"/>
      <c r="BH137" s="100"/>
      <c r="BI137" s="100"/>
      <c r="BJ137" s="100"/>
      <c r="BK137" s="100"/>
      <c r="BL137" s="100"/>
      <c r="BM137" s="62"/>
      <c r="BN137" s="62"/>
      <c r="BO137" s="62"/>
      <c r="BP137" s="62"/>
      <c r="BQ137" s="62"/>
      <c r="BR137" s="62"/>
      <c r="BS137" s="62"/>
      <c r="BT137" s="62"/>
      <c r="BU137" s="62"/>
      <c r="BV137" s="62"/>
      <c r="BW137" s="62"/>
      <c r="BX137" s="62"/>
      <c r="BY137" s="62"/>
      <c r="BZ137" s="62"/>
      <c r="CA137" s="62"/>
      <c r="CB137" s="62"/>
      <c r="CC137" s="62"/>
      <c r="CD137" s="62"/>
      <c r="CE137" s="62"/>
    </row>
    <row r="138" spans="1:83" ht="15.75" customHeight="1">
      <c r="A138" s="100"/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/>
      <c r="AR138" s="100"/>
      <c r="AS138" s="100"/>
      <c r="AT138" s="100"/>
      <c r="AU138" s="100"/>
      <c r="AV138" s="100"/>
      <c r="AW138" s="100"/>
      <c r="AX138" s="100"/>
      <c r="AY138" s="100"/>
      <c r="AZ138" s="100"/>
      <c r="BA138" s="100"/>
      <c r="BB138" s="100"/>
      <c r="BC138" s="100"/>
      <c r="BD138" s="100"/>
      <c r="BE138" s="100"/>
      <c r="BF138" s="100"/>
      <c r="BG138" s="100"/>
      <c r="BH138" s="100"/>
      <c r="BI138" s="100"/>
      <c r="BJ138" s="100"/>
      <c r="BK138" s="100"/>
      <c r="BL138" s="100"/>
      <c r="BM138" s="62"/>
      <c r="BN138" s="62"/>
      <c r="BO138" s="62"/>
      <c r="BP138" s="62"/>
      <c r="BQ138" s="62"/>
      <c r="BR138" s="62"/>
      <c r="BS138" s="62"/>
      <c r="BT138" s="62"/>
      <c r="BU138" s="62"/>
      <c r="BV138" s="62"/>
      <c r="BW138" s="62"/>
      <c r="BX138" s="62"/>
      <c r="BY138" s="62"/>
      <c r="BZ138" s="62"/>
      <c r="CA138" s="62"/>
      <c r="CB138" s="62"/>
      <c r="CC138" s="62"/>
      <c r="CD138" s="62"/>
      <c r="CE138" s="62"/>
    </row>
    <row r="139" spans="1:83" ht="15.75" customHeight="1">
      <c r="A139" s="100"/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  <c r="AT139" s="100"/>
      <c r="AU139" s="100"/>
      <c r="AV139" s="100"/>
      <c r="AW139" s="100"/>
      <c r="AX139" s="100"/>
      <c r="AY139" s="100"/>
      <c r="AZ139" s="100"/>
      <c r="BA139" s="100"/>
      <c r="BB139" s="100"/>
      <c r="BC139" s="100"/>
      <c r="BD139" s="100"/>
      <c r="BE139" s="100"/>
      <c r="BF139" s="100"/>
      <c r="BG139" s="100"/>
      <c r="BH139" s="100"/>
      <c r="BI139" s="100"/>
      <c r="BJ139" s="100"/>
      <c r="BK139" s="100"/>
      <c r="BL139" s="100"/>
      <c r="BM139" s="62"/>
      <c r="BN139" s="62"/>
      <c r="BO139" s="62"/>
      <c r="BP139" s="62"/>
      <c r="BQ139" s="62"/>
      <c r="BR139" s="62"/>
      <c r="BS139" s="62"/>
      <c r="BT139" s="62"/>
      <c r="BU139" s="62"/>
      <c r="BV139" s="62"/>
      <c r="BW139" s="62"/>
      <c r="BX139" s="62"/>
      <c r="BY139" s="62"/>
      <c r="BZ139" s="62"/>
      <c r="CA139" s="62"/>
      <c r="CB139" s="62"/>
      <c r="CC139" s="62"/>
      <c r="CD139" s="62"/>
      <c r="CE139" s="62"/>
    </row>
    <row r="140" spans="1:83" ht="15.75" customHeight="1">
      <c r="A140" s="100"/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100"/>
      <c r="AQ140" s="100"/>
      <c r="AR140" s="100"/>
      <c r="AS140" s="100"/>
      <c r="AT140" s="100"/>
      <c r="AU140" s="100"/>
      <c r="AV140" s="100"/>
      <c r="AW140" s="100"/>
      <c r="AX140" s="100"/>
      <c r="AY140" s="100"/>
      <c r="AZ140" s="100"/>
      <c r="BA140" s="100"/>
      <c r="BB140" s="100"/>
      <c r="BC140" s="100"/>
      <c r="BD140" s="100"/>
      <c r="BE140" s="100"/>
      <c r="BF140" s="100"/>
      <c r="BG140" s="100"/>
      <c r="BH140" s="100"/>
      <c r="BI140" s="100"/>
      <c r="BJ140" s="100"/>
      <c r="BK140" s="100"/>
      <c r="BL140" s="100"/>
      <c r="BM140" s="62"/>
      <c r="BN140" s="62"/>
      <c r="BO140" s="62"/>
      <c r="BP140" s="62"/>
      <c r="BQ140" s="62"/>
      <c r="BR140" s="62"/>
      <c r="BS140" s="62"/>
      <c r="BT140" s="62"/>
      <c r="BU140" s="62"/>
      <c r="BV140" s="62"/>
      <c r="BW140" s="62"/>
      <c r="BX140" s="62"/>
      <c r="BY140" s="62"/>
      <c r="BZ140" s="62"/>
      <c r="CA140" s="62"/>
      <c r="CB140" s="62"/>
      <c r="CC140" s="62"/>
      <c r="CD140" s="62"/>
      <c r="CE140" s="62"/>
    </row>
    <row r="141" spans="1:83" ht="15.75" customHeight="1">
      <c r="A141" s="100"/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  <c r="AO141" s="100"/>
      <c r="AP141" s="100"/>
      <c r="AQ141" s="100"/>
      <c r="AR141" s="100"/>
      <c r="AS141" s="100"/>
      <c r="AT141" s="100"/>
      <c r="AU141" s="100"/>
      <c r="AV141" s="100"/>
      <c r="AW141" s="100"/>
      <c r="AX141" s="100"/>
      <c r="AY141" s="100"/>
      <c r="AZ141" s="100"/>
      <c r="BA141" s="100"/>
      <c r="BB141" s="100"/>
      <c r="BC141" s="100"/>
      <c r="BD141" s="100"/>
      <c r="BE141" s="100"/>
      <c r="BF141" s="100"/>
      <c r="BG141" s="100"/>
      <c r="BH141" s="100"/>
      <c r="BI141" s="100"/>
      <c r="BJ141" s="100"/>
      <c r="BK141" s="100"/>
      <c r="BL141" s="100"/>
      <c r="BM141" s="62"/>
      <c r="BN141" s="62"/>
      <c r="BO141" s="62"/>
      <c r="BP141" s="62"/>
      <c r="BQ141" s="62"/>
      <c r="BR141" s="62"/>
      <c r="BS141" s="62"/>
      <c r="BT141" s="62"/>
      <c r="BU141" s="62"/>
      <c r="BV141" s="62"/>
      <c r="BW141" s="62"/>
      <c r="BX141" s="62"/>
      <c r="BY141" s="62"/>
      <c r="BZ141" s="62"/>
      <c r="CA141" s="62"/>
      <c r="CB141" s="62"/>
      <c r="CC141" s="62"/>
      <c r="CD141" s="62"/>
      <c r="CE141" s="62"/>
    </row>
    <row r="142" spans="1:83" ht="15.75" customHeight="1">
      <c r="A142" s="100"/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  <c r="AO142" s="100"/>
      <c r="AP142" s="100"/>
      <c r="AQ142" s="100"/>
      <c r="AR142" s="100"/>
      <c r="AS142" s="100"/>
      <c r="AT142" s="100"/>
      <c r="AU142" s="100"/>
      <c r="AV142" s="100"/>
      <c r="AW142" s="100"/>
      <c r="AX142" s="100"/>
      <c r="AY142" s="100"/>
      <c r="AZ142" s="100"/>
      <c r="BA142" s="100"/>
      <c r="BB142" s="100"/>
      <c r="BC142" s="100"/>
      <c r="BD142" s="100"/>
      <c r="BE142" s="100"/>
      <c r="BF142" s="100"/>
      <c r="BG142" s="100"/>
      <c r="BH142" s="100"/>
      <c r="BI142" s="100"/>
      <c r="BJ142" s="100"/>
      <c r="BK142" s="100"/>
      <c r="BL142" s="100"/>
      <c r="BM142" s="62"/>
      <c r="BN142" s="62"/>
      <c r="BO142" s="62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62"/>
      <c r="CA142" s="62"/>
      <c r="CB142" s="62"/>
      <c r="CC142" s="62"/>
      <c r="CD142" s="62"/>
      <c r="CE142" s="62"/>
    </row>
    <row r="143" spans="1:83" ht="15.75" customHeight="1">
      <c r="A143" s="100"/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0"/>
      <c r="AR143" s="100"/>
      <c r="AS143" s="100"/>
      <c r="AT143" s="100"/>
      <c r="AU143" s="100"/>
      <c r="AV143" s="100"/>
      <c r="AW143" s="100"/>
      <c r="AX143" s="100"/>
      <c r="AY143" s="100"/>
      <c r="AZ143" s="100"/>
      <c r="BA143" s="100"/>
      <c r="BB143" s="100"/>
      <c r="BC143" s="100"/>
      <c r="BD143" s="100"/>
      <c r="BE143" s="100"/>
      <c r="BF143" s="100"/>
      <c r="BG143" s="100"/>
      <c r="BH143" s="100"/>
      <c r="BI143" s="100"/>
      <c r="BJ143" s="100"/>
      <c r="BK143" s="100"/>
      <c r="BL143" s="100"/>
      <c r="BM143" s="62"/>
      <c r="BN143" s="62"/>
      <c r="BO143" s="62"/>
      <c r="BP143" s="62"/>
      <c r="BQ143" s="62"/>
      <c r="BR143" s="62"/>
      <c r="BS143" s="62"/>
      <c r="BT143" s="62"/>
      <c r="BU143" s="62"/>
      <c r="BV143" s="62"/>
      <c r="BW143" s="62"/>
      <c r="BX143" s="62"/>
      <c r="BY143" s="62"/>
      <c r="BZ143" s="62"/>
      <c r="CA143" s="62"/>
      <c r="CB143" s="62"/>
      <c r="CC143" s="62"/>
      <c r="CD143" s="62"/>
      <c r="CE143" s="62"/>
    </row>
    <row r="144" spans="1:83" ht="15.75" customHeight="1">
      <c r="A144" s="100"/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100"/>
      <c r="AV144" s="100"/>
      <c r="AW144" s="100"/>
      <c r="AX144" s="100"/>
      <c r="AY144" s="100"/>
      <c r="AZ144" s="100"/>
      <c r="BA144" s="100"/>
      <c r="BB144" s="100"/>
      <c r="BC144" s="100"/>
      <c r="BD144" s="100"/>
      <c r="BE144" s="100"/>
      <c r="BF144" s="100"/>
      <c r="BG144" s="100"/>
      <c r="BH144" s="100"/>
      <c r="BI144" s="100"/>
      <c r="BJ144" s="100"/>
      <c r="BK144" s="100"/>
      <c r="BL144" s="100"/>
      <c r="BM144" s="62"/>
      <c r="BN144" s="62"/>
      <c r="BO144" s="62"/>
      <c r="BP144" s="62"/>
      <c r="BQ144" s="62"/>
      <c r="BR144" s="62"/>
      <c r="BS144" s="62"/>
      <c r="BT144" s="62"/>
      <c r="BU144" s="62"/>
      <c r="BV144" s="62"/>
      <c r="BW144" s="62"/>
      <c r="BX144" s="62"/>
      <c r="BY144" s="62"/>
      <c r="BZ144" s="62"/>
      <c r="CA144" s="62"/>
      <c r="CB144" s="62"/>
      <c r="CC144" s="62"/>
      <c r="CD144" s="62"/>
      <c r="CE144" s="62"/>
    </row>
    <row r="145" spans="1:83" ht="15.75" customHeight="1">
      <c r="A145" s="100"/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100"/>
      <c r="AQ145" s="100"/>
      <c r="AR145" s="100"/>
      <c r="AS145" s="100"/>
      <c r="AT145" s="100"/>
      <c r="AU145" s="100"/>
      <c r="AV145" s="100"/>
      <c r="AW145" s="100"/>
      <c r="AX145" s="100"/>
      <c r="AY145" s="100"/>
      <c r="AZ145" s="100"/>
      <c r="BA145" s="100"/>
      <c r="BB145" s="100"/>
      <c r="BC145" s="100"/>
      <c r="BD145" s="100"/>
      <c r="BE145" s="100"/>
      <c r="BF145" s="100"/>
      <c r="BG145" s="100"/>
      <c r="BH145" s="100"/>
      <c r="BI145" s="100"/>
      <c r="BJ145" s="100"/>
      <c r="BK145" s="100"/>
      <c r="BL145" s="100"/>
      <c r="BM145" s="62"/>
      <c r="BN145" s="62"/>
      <c r="BO145" s="62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62"/>
      <c r="CA145" s="62"/>
      <c r="CB145" s="62"/>
      <c r="CC145" s="62"/>
      <c r="CD145" s="62"/>
      <c r="CE145" s="62"/>
    </row>
    <row r="146" spans="1:83" ht="15.75" customHeight="1">
      <c r="A146" s="100"/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100"/>
      <c r="AV146" s="100"/>
      <c r="AW146" s="100"/>
      <c r="AX146" s="100"/>
      <c r="AY146" s="100"/>
      <c r="AZ146" s="100"/>
      <c r="BA146" s="100"/>
      <c r="BB146" s="100"/>
      <c r="BC146" s="100"/>
      <c r="BD146" s="100"/>
      <c r="BE146" s="100"/>
      <c r="BF146" s="100"/>
      <c r="BG146" s="100"/>
      <c r="BH146" s="100"/>
      <c r="BI146" s="100"/>
      <c r="BJ146" s="100"/>
      <c r="BK146" s="100"/>
      <c r="BL146" s="100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</row>
    <row r="147" spans="1:83" ht="15.75" customHeight="1">
      <c r="A147" s="100"/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  <c r="AO147" s="100"/>
      <c r="AP147" s="100"/>
      <c r="AQ147" s="100"/>
      <c r="AR147" s="100"/>
      <c r="AS147" s="100"/>
      <c r="AT147" s="100"/>
      <c r="AU147" s="100"/>
      <c r="AV147" s="100"/>
      <c r="AW147" s="100"/>
      <c r="AX147" s="100"/>
      <c r="AY147" s="100"/>
      <c r="AZ147" s="100"/>
      <c r="BA147" s="100"/>
      <c r="BB147" s="100"/>
      <c r="BC147" s="100"/>
      <c r="BD147" s="100"/>
      <c r="BE147" s="100"/>
      <c r="BF147" s="100"/>
      <c r="BG147" s="100"/>
      <c r="BH147" s="100"/>
      <c r="BI147" s="100"/>
      <c r="BJ147" s="100"/>
      <c r="BK147" s="100"/>
      <c r="BL147" s="100"/>
      <c r="BM147" s="62"/>
      <c r="BN147" s="62"/>
      <c r="BO147" s="62"/>
      <c r="BP147" s="62"/>
      <c r="BQ147" s="62"/>
      <c r="BR147" s="62"/>
      <c r="BS147" s="62"/>
      <c r="BT147" s="62"/>
      <c r="BU147" s="62"/>
      <c r="BV147" s="62"/>
      <c r="BW147" s="62"/>
      <c r="BX147" s="62"/>
      <c r="BY147" s="62"/>
      <c r="BZ147" s="62"/>
      <c r="CA147" s="62"/>
      <c r="CB147" s="62"/>
      <c r="CC147" s="62"/>
      <c r="CD147" s="62"/>
      <c r="CE147" s="62"/>
    </row>
    <row r="148" spans="1:83" ht="15.75" customHeight="1">
      <c r="A148" s="100"/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100"/>
      <c r="AQ148" s="100"/>
      <c r="AR148" s="100"/>
      <c r="AS148" s="100"/>
      <c r="AT148" s="100"/>
      <c r="AU148" s="100"/>
      <c r="AV148" s="100"/>
      <c r="AW148" s="100"/>
      <c r="AX148" s="100"/>
      <c r="AY148" s="100"/>
      <c r="AZ148" s="100"/>
      <c r="BA148" s="100"/>
      <c r="BB148" s="100"/>
      <c r="BC148" s="100"/>
      <c r="BD148" s="100"/>
      <c r="BE148" s="100"/>
      <c r="BF148" s="100"/>
      <c r="BG148" s="100"/>
      <c r="BH148" s="100"/>
      <c r="BI148" s="100"/>
      <c r="BJ148" s="100"/>
      <c r="BK148" s="100"/>
      <c r="BL148" s="100"/>
      <c r="BM148" s="62"/>
      <c r="BN148" s="62"/>
      <c r="BO148" s="62"/>
      <c r="BP148" s="62"/>
      <c r="BQ148" s="62"/>
      <c r="BR148" s="62"/>
      <c r="BS148" s="62"/>
      <c r="BT148" s="62"/>
      <c r="BU148" s="62"/>
      <c r="BV148" s="62"/>
      <c r="BW148" s="62"/>
      <c r="BX148" s="62"/>
      <c r="BY148" s="62"/>
      <c r="BZ148" s="62"/>
      <c r="CA148" s="62"/>
      <c r="CB148" s="62"/>
      <c r="CC148" s="62"/>
      <c r="CD148" s="62"/>
      <c r="CE148" s="62"/>
    </row>
    <row r="149" spans="1:83" ht="15.75" customHeight="1">
      <c r="A149" s="100"/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  <c r="AO149" s="100"/>
      <c r="AP149" s="100"/>
      <c r="AQ149" s="100"/>
      <c r="AR149" s="100"/>
      <c r="AS149" s="100"/>
      <c r="AT149" s="100"/>
      <c r="AU149" s="100"/>
      <c r="AV149" s="100"/>
      <c r="AW149" s="100"/>
      <c r="AX149" s="100"/>
      <c r="AY149" s="100"/>
      <c r="AZ149" s="100"/>
      <c r="BA149" s="100"/>
      <c r="BB149" s="100"/>
      <c r="BC149" s="100"/>
      <c r="BD149" s="100"/>
      <c r="BE149" s="100"/>
      <c r="BF149" s="100"/>
      <c r="BG149" s="100"/>
      <c r="BH149" s="100"/>
      <c r="BI149" s="100"/>
      <c r="BJ149" s="100"/>
      <c r="BK149" s="100"/>
      <c r="BL149" s="100"/>
      <c r="BM149" s="62"/>
      <c r="BN149" s="62"/>
      <c r="BO149" s="62"/>
      <c r="BP149" s="62"/>
      <c r="BQ149" s="62"/>
      <c r="BR149" s="62"/>
      <c r="BS149" s="62"/>
      <c r="BT149" s="62"/>
      <c r="BU149" s="62"/>
      <c r="BV149" s="62"/>
      <c r="BW149" s="62"/>
      <c r="BX149" s="62"/>
      <c r="BY149" s="62"/>
      <c r="BZ149" s="62"/>
      <c r="CA149" s="62"/>
      <c r="CB149" s="62"/>
      <c r="CC149" s="62"/>
      <c r="CD149" s="62"/>
      <c r="CE149" s="62"/>
    </row>
    <row r="150" spans="1:83" ht="15.75" customHeight="1">
      <c r="A150" s="100"/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100"/>
      <c r="AV150" s="100"/>
      <c r="AW150" s="100"/>
      <c r="AX150" s="100"/>
      <c r="AY150" s="100"/>
      <c r="AZ150" s="100"/>
      <c r="BA150" s="100"/>
      <c r="BB150" s="100"/>
      <c r="BC150" s="100"/>
      <c r="BD150" s="100"/>
      <c r="BE150" s="100"/>
      <c r="BF150" s="100"/>
      <c r="BG150" s="100"/>
      <c r="BH150" s="100"/>
      <c r="BI150" s="100"/>
      <c r="BJ150" s="100"/>
      <c r="BK150" s="100"/>
      <c r="BL150" s="100"/>
      <c r="BM150" s="62"/>
      <c r="BN150" s="62"/>
      <c r="BO150" s="62"/>
      <c r="BP150" s="62"/>
      <c r="BQ150" s="62"/>
      <c r="BR150" s="62"/>
      <c r="BS150" s="62"/>
      <c r="BT150" s="62"/>
      <c r="BU150" s="62"/>
      <c r="BV150" s="62"/>
      <c r="BW150" s="62"/>
      <c r="BX150" s="62"/>
      <c r="BY150" s="62"/>
      <c r="BZ150" s="62"/>
      <c r="CA150" s="62"/>
      <c r="CB150" s="62"/>
      <c r="CC150" s="62"/>
      <c r="CD150" s="62"/>
      <c r="CE150" s="62"/>
    </row>
    <row r="151" spans="1:83" ht="15.75" customHeight="1">
      <c r="A151" s="100"/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100"/>
      <c r="AM151" s="100"/>
      <c r="AN151" s="100"/>
      <c r="AO151" s="100"/>
      <c r="AP151" s="100"/>
      <c r="AQ151" s="100"/>
      <c r="AR151" s="100"/>
      <c r="AS151" s="100"/>
      <c r="AT151" s="100"/>
      <c r="AU151" s="100"/>
      <c r="AV151" s="100"/>
      <c r="AW151" s="100"/>
      <c r="AX151" s="100"/>
      <c r="AY151" s="100"/>
      <c r="AZ151" s="100"/>
      <c r="BA151" s="100"/>
      <c r="BB151" s="100"/>
      <c r="BC151" s="100"/>
      <c r="BD151" s="100"/>
      <c r="BE151" s="100"/>
      <c r="BF151" s="100"/>
      <c r="BG151" s="100"/>
      <c r="BH151" s="100"/>
      <c r="BI151" s="100"/>
      <c r="BJ151" s="100"/>
      <c r="BK151" s="100"/>
      <c r="BL151" s="100"/>
      <c r="BM151" s="62"/>
      <c r="BN151" s="62"/>
      <c r="BO151" s="62"/>
      <c r="BP151" s="62"/>
      <c r="BQ151" s="62"/>
      <c r="BR151" s="62"/>
      <c r="BS151" s="62"/>
      <c r="BT151" s="62"/>
      <c r="BU151" s="62"/>
      <c r="BV151" s="62"/>
      <c r="BW151" s="62"/>
      <c r="BX151" s="62"/>
      <c r="BY151" s="62"/>
      <c r="BZ151" s="62"/>
      <c r="CA151" s="62"/>
      <c r="CB151" s="62"/>
      <c r="CC151" s="62"/>
      <c r="CD151" s="62"/>
      <c r="CE151" s="62"/>
    </row>
    <row r="152" spans="1:83" ht="15.75" customHeight="1">
      <c r="A152" s="100"/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100"/>
      <c r="AR152" s="100"/>
      <c r="AS152" s="100"/>
      <c r="AT152" s="100"/>
      <c r="AU152" s="100"/>
      <c r="AV152" s="100"/>
      <c r="AW152" s="100"/>
      <c r="AX152" s="100"/>
      <c r="AY152" s="100"/>
      <c r="AZ152" s="100"/>
      <c r="BA152" s="100"/>
      <c r="BB152" s="100"/>
      <c r="BC152" s="100"/>
      <c r="BD152" s="100"/>
      <c r="BE152" s="100"/>
      <c r="BF152" s="100"/>
      <c r="BG152" s="100"/>
      <c r="BH152" s="100"/>
      <c r="BI152" s="100"/>
      <c r="BJ152" s="100"/>
      <c r="BK152" s="100"/>
      <c r="BL152" s="100"/>
      <c r="BM152" s="62"/>
      <c r="BN152" s="62"/>
      <c r="BO152" s="62"/>
      <c r="BP152" s="62"/>
      <c r="BQ152" s="62"/>
      <c r="BR152" s="62"/>
      <c r="BS152" s="62"/>
      <c r="BT152" s="62"/>
      <c r="BU152" s="62"/>
      <c r="BV152" s="62"/>
      <c r="BW152" s="62"/>
      <c r="BX152" s="62"/>
      <c r="BY152" s="62"/>
      <c r="BZ152" s="62"/>
      <c r="CA152" s="62"/>
      <c r="CB152" s="62"/>
      <c r="CC152" s="62"/>
      <c r="CD152" s="62"/>
      <c r="CE152" s="62"/>
    </row>
  </sheetData>
  <mergeCells count="884">
    <mergeCell ref="AL116:BM116"/>
    <mergeCell ref="AL117:BJ117"/>
    <mergeCell ref="C121:V121"/>
    <mergeCell ref="Y123:AD123"/>
    <mergeCell ref="AF123:AN123"/>
    <mergeCell ref="C128:R129"/>
    <mergeCell ref="C117:R117"/>
    <mergeCell ref="Y117:AD117"/>
    <mergeCell ref="AL118:BJ118"/>
    <mergeCell ref="Y120:AD120"/>
    <mergeCell ref="AF120:AN120"/>
    <mergeCell ref="AO110:AZ110"/>
    <mergeCell ref="AL113:BM113"/>
    <mergeCell ref="C114:L114"/>
    <mergeCell ref="Y114:AD114"/>
    <mergeCell ref="M109:AB109"/>
    <mergeCell ref="AC109:AH109"/>
    <mergeCell ref="AI109:AN109"/>
    <mergeCell ref="M110:AB110"/>
    <mergeCell ref="AC110:AH110"/>
    <mergeCell ref="AI110:AN110"/>
    <mergeCell ref="AO104:AZ109"/>
    <mergeCell ref="M107:AB107"/>
    <mergeCell ref="AC107:AH107"/>
    <mergeCell ref="AI107:AN107"/>
    <mergeCell ref="M108:AB108"/>
    <mergeCell ref="AC108:AH108"/>
    <mergeCell ref="AI108:AN108"/>
    <mergeCell ref="M104:AB104"/>
    <mergeCell ref="AC104:AH104"/>
    <mergeCell ref="AI104:AN104"/>
    <mergeCell ref="M105:AB105"/>
    <mergeCell ref="AC105:AH105"/>
    <mergeCell ref="AI105:AN105"/>
    <mergeCell ref="M106:AB106"/>
    <mergeCell ref="AC106:AH106"/>
    <mergeCell ref="AI106:AN106"/>
    <mergeCell ref="M103:AB103"/>
    <mergeCell ref="AC103:AH103"/>
    <mergeCell ref="AI103:AN103"/>
    <mergeCell ref="AO103:AZ103"/>
    <mergeCell ref="AS88:AT88"/>
    <mergeCell ref="BK88:BL88"/>
    <mergeCell ref="A89:B89"/>
    <mergeCell ref="C89:E89"/>
    <mergeCell ref="F89:AB89"/>
    <mergeCell ref="AC89:AD89"/>
    <mergeCell ref="AE89:AF89"/>
    <mergeCell ref="AG89:AH89"/>
    <mergeCell ref="BG89:BH89"/>
    <mergeCell ref="BI89:BJ89"/>
    <mergeCell ref="BK89:BL89"/>
    <mergeCell ref="AU89:AV89"/>
    <mergeCell ref="AW89:AX89"/>
    <mergeCell ref="AY89:AZ89"/>
    <mergeCell ref="BA89:BB89"/>
    <mergeCell ref="BC89:BD89"/>
    <mergeCell ref="BE89:BF89"/>
    <mergeCell ref="AI89:AJ89"/>
    <mergeCell ref="AK89:AL89"/>
    <mergeCell ref="AM89:AN89"/>
    <mergeCell ref="AO89:AP89"/>
    <mergeCell ref="AQ89:AR89"/>
    <mergeCell ref="AS89:AT89"/>
    <mergeCell ref="BK87:BL87"/>
    <mergeCell ref="A88:B88"/>
    <mergeCell ref="C88:E88"/>
    <mergeCell ref="F88:AB88"/>
    <mergeCell ref="AC88:AD88"/>
    <mergeCell ref="AE88:AF88"/>
    <mergeCell ref="AG88:AH88"/>
    <mergeCell ref="AI88:AJ88"/>
    <mergeCell ref="AK88:AL88"/>
    <mergeCell ref="AM88:AN88"/>
    <mergeCell ref="AI87:AJ87"/>
    <mergeCell ref="AK87:AL87"/>
    <mergeCell ref="AM87:AN87"/>
    <mergeCell ref="AO87:AP87"/>
    <mergeCell ref="AQ87:AR87"/>
    <mergeCell ref="AS87:AT87"/>
    <mergeCell ref="A87:B87"/>
    <mergeCell ref="C87:E87"/>
    <mergeCell ref="F87:AB87"/>
    <mergeCell ref="AC87:AD87"/>
    <mergeCell ref="AE87:AF87"/>
    <mergeCell ref="AG87:AH87"/>
    <mergeCell ref="AO88:AP88"/>
    <mergeCell ref="AQ88:AR88"/>
    <mergeCell ref="BI85:BI86"/>
    <mergeCell ref="BJ85:BJ86"/>
    <mergeCell ref="BK85:BL86"/>
    <mergeCell ref="C86:E86"/>
    <mergeCell ref="F86:AB86"/>
    <mergeCell ref="BA85:BA86"/>
    <mergeCell ref="BB85:BB86"/>
    <mergeCell ref="BC85:BC86"/>
    <mergeCell ref="BD85:BD86"/>
    <mergeCell ref="BE85:BE86"/>
    <mergeCell ref="BF85:BF86"/>
    <mergeCell ref="AU85:AU86"/>
    <mergeCell ref="AV85:AV86"/>
    <mergeCell ref="AW85:AW86"/>
    <mergeCell ref="AX85:AX86"/>
    <mergeCell ref="AY85:AY86"/>
    <mergeCell ref="AZ85:AZ86"/>
    <mergeCell ref="AI85:AJ86"/>
    <mergeCell ref="AK85:AL86"/>
    <mergeCell ref="BG83:BG84"/>
    <mergeCell ref="BH83:BH84"/>
    <mergeCell ref="A83:B84"/>
    <mergeCell ref="F83:AB83"/>
    <mergeCell ref="AC83:AD84"/>
    <mergeCell ref="AE83:AF84"/>
    <mergeCell ref="AG83:AH84"/>
    <mergeCell ref="BG85:BG86"/>
    <mergeCell ref="BH85:BH86"/>
    <mergeCell ref="AM85:AN86"/>
    <mergeCell ref="AO85:AP86"/>
    <mergeCell ref="AQ85:AR86"/>
    <mergeCell ref="AS85:AT86"/>
    <mergeCell ref="A85:B86"/>
    <mergeCell ref="C85:E85"/>
    <mergeCell ref="F85:AB85"/>
    <mergeCell ref="AC85:AD86"/>
    <mergeCell ref="AE85:AF86"/>
    <mergeCell ref="AG85:AH86"/>
    <mergeCell ref="BI83:BI84"/>
    <mergeCell ref="BJ83:BJ84"/>
    <mergeCell ref="BK83:BL84"/>
    <mergeCell ref="C84:E84"/>
    <mergeCell ref="F84:AB84"/>
    <mergeCell ref="BA83:BA84"/>
    <mergeCell ref="BB83:BB84"/>
    <mergeCell ref="BC83:BC84"/>
    <mergeCell ref="BD83:BD84"/>
    <mergeCell ref="BE83:BE84"/>
    <mergeCell ref="BF83:BF84"/>
    <mergeCell ref="AU83:AU84"/>
    <mergeCell ref="AV83:AV84"/>
    <mergeCell ref="AW83:AW84"/>
    <mergeCell ref="AX83:AX84"/>
    <mergeCell ref="AY83:AY84"/>
    <mergeCell ref="AZ83:AZ84"/>
    <mergeCell ref="AI83:AJ84"/>
    <mergeCell ref="AK83:AL84"/>
    <mergeCell ref="AM83:AN84"/>
    <mergeCell ref="AO83:AP84"/>
    <mergeCell ref="AQ83:AR84"/>
    <mergeCell ref="AS83:AT84"/>
    <mergeCell ref="C83:E83"/>
    <mergeCell ref="BN81:BN82"/>
    <mergeCell ref="BO81:BO82"/>
    <mergeCell ref="BQ81:BQ82"/>
    <mergeCell ref="BR81:BR82"/>
    <mergeCell ref="BS81:BS82"/>
    <mergeCell ref="BT81:BT82"/>
    <mergeCell ref="BG81:BG82"/>
    <mergeCell ref="BH81:BH82"/>
    <mergeCell ref="BI81:BI82"/>
    <mergeCell ref="BJ81:BJ82"/>
    <mergeCell ref="BK81:BL82"/>
    <mergeCell ref="BM81:BM82"/>
    <mergeCell ref="BA81:BA82"/>
    <mergeCell ref="BB81:BB82"/>
    <mergeCell ref="BC81:BC82"/>
    <mergeCell ref="BD81:BD82"/>
    <mergeCell ref="BE81:BE82"/>
    <mergeCell ref="BF81:BF82"/>
    <mergeCell ref="AU81:AU82"/>
    <mergeCell ref="AV81:AV82"/>
    <mergeCell ref="AW81:AW82"/>
    <mergeCell ref="AX81:AX82"/>
    <mergeCell ref="AY81:AY82"/>
    <mergeCell ref="AZ81:AZ82"/>
    <mergeCell ref="AI81:AJ82"/>
    <mergeCell ref="AK81:AL82"/>
    <mergeCell ref="AM81:AN82"/>
    <mergeCell ref="AO81:AP82"/>
    <mergeCell ref="AQ81:AR82"/>
    <mergeCell ref="AS81:AT82"/>
    <mergeCell ref="A81:B82"/>
    <mergeCell ref="C81:E81"/>
    <mergeCell ref="F81:AB81"/>
    <mergeCell ref="AC81:AD82"/>
    <mergeCell ref="AE81:AF82"/>
    <mergeCell ref="AG81:AH82"/>
    <mergeCell ref="C82:E82"/>
    <mergeCell ref="F82:AB82"/>
    <mergeCell ref="BN79:BN80"/>
    <mergeCell ref="BO79:BO80"/>
    <mergeCell ref="BQ79:BQ80"/>
    <mergeCell ref="BR79:BR80"/>
    <mergeCell ref="BS79:BS80"/>
    <mergeCell ref="BT79:BT80"/>
    <mergeCell ref="BG79:BG80"/>
    <mergeCell ref="BH79:BH80"/>
    <mergeCell ref="BI79:BI80"/>
    <mergeCell ref="BJ79:BJ80"/>
    <mergeCell ref="BK79:BL80"/>
    <mergeCell ref="BM79:BM80"/>
    <mergeCell ref="BA79:BA80"/>
    <mergeCell ref="BB79:BB80"/>
    <mergeCell ref="BC79:BC80"/>
    <mergeCell ref="BD79:BD80"/>
    <mergeCell ref="BE79:BE80"/>
    <mergeCell ref="BF79:BF80"/>
    <mergeCell ref="AU79:AU80"/>
    <mergeCell ref="AV79:AV80"/>
    <mergeCell ref="AW79:AW80"/>
    <mergeCell ref="AX79:AX80"/>
    <mergeCell ref="AY79:AY80"/>
    <mergeCell ref="AZ79:AZ80"/>
    <mergeCell ref="AI79:AJ80"/>
    <mergeCell ref="AK79:AL80"/>
    <mergeCell ref="AM79:AN80"/>
    <mergeCell ref="AO79:AP80"/>
    <mergeCell ref="AQ79:AR80"/>
    <mergeCell ref="AS79:AT80"/>
    <mergeCell ref="A79:B80"/>
    <mergeCell ref="C79:E79"/>
    <mergeCell ref="F79:AB79"/>
    <mergeCell ref="AC79:AD80"/>
    <mergeCell ref="AE79:AF80"/>
    <mergeCell ref="AG79:AH80"/>
    <mergeCell ref="C80:E80"/>
    <mergeCell ref="F80:AB80"/>
    <mergeCell ref="BN77:BN78"/>
    <mergeCell ref="BO77:BO78"/>
    <mergeCell ref="BQ77:BQ78"/>
    <mergeCell ref="BR77:BR78"/>
    <mergeCell ref="BS77:BS78"/>
    <mergeCell ref="BT77:BT78"/>
    <mergeCell ref="BG77:BG78"/>
    <mergeCell ref="BH77:BH78"/>
    <mergeCell ref="BI77:BI78"/>
    <mergeCell ref="BJ77:BJ78"/>
    <mergeCell ref="BK77:BL78"/>
    <mergeCell ref="BM77:BM78"/>
    <mergeCell ref="BA77:BA78"/>
    <mergeCell ref="BB77:BB78"/>
    <mergeCell ref="BC77:BC78"/>
    <mergeCell ref="BD77:BD78"/>
    <mergeCell ref="BE77:BE78"/>
    <mergeCell ref="BF77:BF78"/>
    <mergeCell ref="AU77:AU78"/>
    <mergeCell ref="AV77:AV78"/>
    <mergeCell ref="AW77:AW78"/>
    <mergeCell ref="AX77:AX78"/>
    <mergeCell ref="AY77:AY78"/>
    <mergeCell ref="AZ77:AZ78"/>
    <mergeCell ref="AI77:AJ78"/>
    <mergeCell ref="AK77:AL78"/>
    <mergeCell ref="AM77:AN78"/>
    <mergeCell ref="AO77:AP78"/>
    <mergeCell ref="AQ77:AR78"/>
    <mergeCell ref="AS77:AT78"/>
    <mergeCell ref="A77:B78"/>
    <mergeCell ref="C77:E77"/>
    <mergeCell ref="F77:AB77"/>
    <mergeCell ref="AC77:AD78"/>
    <mergeCell ref="AE77:AF78"/>
    <mergeCell ref="AG77:AH78"/>
    <mergeCell ref="C78:E78"/>
    <mergeCell ref="F78:AB78"/>
    <mergeCell ref="BN75:BN76"/>
    <mergeCell ref="BO75:BO76"/>
    <mergeCell ref="BQ75:BQ76"/>
    <mergeCell ref="BR75:BR76"/>
    <mergeCell ref="BS75:BS76"/>
    <mergeCell ref="BT75:BT76"/>
    <mergeCell ref="BG75:BG76"/>
    <mergeCell ref="BH75:BH76"/>
    <mergeCell ref="BI75:BI76"/>
    <mergeCell ref="BJ75:BJ76"/>
    <mergeCell ref="BK75:BL76"/>
    <mergeCell ref="BM75:BM76"/>
    <mergeCell ref="BA75:BA76"/>
    <mergeCell ref="BB75:BB76"/>
    <mergeCell ref="BC75:BC76"/>
    <mergeCell ref="BD75:BD76"/>
    <mergeCell ref="BE75:BE76"/>
    <mergeCell ref="BF75:BF76"/>
    <mergeCell ref="AU75:AU76"/>
    <mergeCell ref="AV75:AV76"/>
    <mergeCell ref="AW75:AW76"/>
    <mergeCell ref="AX75:AX76"/>
    <mergeCell ref="AY75:AY76"/>
    <mergeCell ref="AZ75:AZ76"/>
    <mergeCell ref="AI75:AJ76"/>
    <mergeCell ref="AK75:AL76"/>
    <mergeCell ref="AM75:AN76"/>
    <mergeCell ref="AO75:AP76"/>
    <mergeCell ref="AQ75:AR76"/>
    <mergeCell ref="AS75:AT76"/>
    <mergeCell ref="A75:B76"/>
    <mergeCell ref="C75:E75"/>
    <mergeCell ref="F75:AB75"/>
    <mergeCell ref="AC75:AD76"/>
    <mergeCell ref="AE75:AF76"/>
    <mergeCell ref="AG75:AH76"/>
    <mergeCell ref="C76:E76"/>
    <mergeCell ref="F76:AB76"/>
    <mergeCell ref="BN73:BN74"/>
    <mergeCell ref="BO73:BO74"/>
    <mergeCell ref="BQ73:BQ74"/>
    <mergeCell ref="BR73:BR74"/>
    <mergeCell ref="BS73:BS74"/>
    <mergeCell ref="BT73:BT74"/>
    <mergeCell ref="BG73:BG74"/>
    <mergeCell ref="BH73:BH74"/>
    <mergeCell ref="BI73:BI74"/>
    <mergeCell ref="BJ73:BJ74"/>
    <mergeCell ref="BK73:BL74"/>
    <mergeCell ref="BM73:BM74"/>
    <mergeCell ref="BA73:BA74"/>
    <mergeCell ref="BB73:BB74"/>
    <mergeCell ref="BC73:BC74"/>
    <mergeCell ref="BD73:BD74"/>
    <mergeCell ref="BE73:BE74"/>
    <mergeCell ref="BF73:BF74"/>
    <mergeCell ref="AU73:AU74"/>
    <mergeCell ref="AV73:AV74"/>
    <mergeCell ref="AW73:AW74"/>
    <mergeCell ref="AX73:AX74"/>
    <mergeCell ref="AY73:AY74"/>
    <mergeCell ref="AZ73:AZ74"/>
    <mergeCell ref="AI73:AJ74"/>
    <mergeCell ref="AK73:AL74"/>
    <mergeCell ref="AM73:AN74"/>
    <mergeCell ref="AO73:AP74"/>
    <mergeCell ref="AQ73:AR74"/>
    <mergeCell ref="AS73:AT74"/>
    <mergeCell ref="A73:B74"/>
    <mergeCell ref="C73:E73"/>
    <mergeCell ref="F73:AB73"/>
    <mergeCell ref="AC73:AD74"/>
    <mergeCell ref="AE73:AF74"/>
    <mergeCell ref="AG73:AH74"/>
    <mergeCell ref="C74:E74"/>
    <mergeCell ref="F74:AB74"/>
    <mergeCell ref="BN71:BN72"/>
    <mergeCell ref="BO71:BO72"/>
    <mergeCell ref="BQ71:BQ72"/>
    <mergeCell ref="BR71:BR72"/>
    <mergeCell ref="BS71:BS72"/>
    <mergeCell ref="BT71:BT72"/>
    <mergeCell ref="BG71:BG72"/>
    <mergeCell ref="BH71:BH72"/>
    <mergeCell ref="BI71:BI72"/>
    <mergeCell ref="BJ71:BJ72"/>
    <mergeCell ref="BK71:BL72"/>
    <mergeCell ref="BM71:BM72"/>
    <mergeCell ref="BA71:BA72"/>
    <mergeCell ref="BB71:BB72"/>
    <mergeCell ref="BC71:BC72"/>
    <mergeCell ref="BD71:BD72"/>
    <mergeCell ref="BE71:BE72"/>
    <mergeCell ref="BF71:BF72"/>
    <mergeCell ref="AU71:AU72"/>
    <mergeCell ref="AV71:AV72"/>
    <mergeCell ref="AW71:AW72"/>
    <mergeCell ref="AX71:AX72"/>
    <mergeCell ref="AY71:AY72"/>
    <mergeCell ref="AZ71:AZ72"/>
    <mergeCell ref="AI71:AJ72"/>
    <mergeCell ref="AK71:AL72"/>
    <mergeCell ref="AM71:AN72"/>
    <mergeCell ref="AO71:AP72"/>
    <mergeCell ref="AQ71:AR72"/>
    <mergeCell ref="AS71:AT72"/>
    <mergeCell ref="A71:B72"/>
    <mergeCell ref="C71:E71"/>
    <mergeCell ref="F71:AB71"/>
    <mergeCell ref="AC71:AD72"/>
    <mergeCell ref="AE71:AF72"/>
    <mergeCell ref="AG71:AH72"/>
    <mergeCell ref="C72:E72"/>
    <mergeCell ref="F72:AB72"/>
    <mergeCell ref="BT69:BT70"/>
    <mergeCell ref="C70:E70"/>
    <mergeCell ref="F70:AB70"/>
    <mergeCell ref="BH69:BH70"/>
    <mergeCell ref="BI69:BI70"/>
    <mergeCell ref="BJ69:BJ70"/>
    <mergeCell ref="BK69:BL70"/>
    <mergeCell ref="BM69:BM70"/>
    <mergeCell ref="BN69:BN70"/>
    <mergeCell ref="BB69:BB70"/>
    <mergeCell ref="BC69:BC70"/>
    <mergeCell ref="BD69:BD70"/>
    <mergeCell ref="BE69:BE70"/>
    <mergeCell ref="BF69:BF70"/>
    <mergeCell ref="BG69:BG70"/>
    <mergeCell ref="AV69:AV70"/>
    <mergeCell ref="AW69:AW70"/>
    <mergeCell ref="AX69:AX70"/>
    <mergeCell ref="AY69:AY70"/>
    <mergeCell ref="AZ69:AZ70"/>
    <mergeCell ref="BA69:BA70"/>
    <mergeCell ref="AK69:AL70"/>
    <mergeCell ref="AM69:AN70"/>
    <mergeCell ref="AO69:AP70"/>
    <mergeCell ref="AQ69:AR70"/>
    <mergeCell ref="AS69:AT70"/>
    <mergeCell ref="AU69:AU70"/>
    <mergeCell ref="BR67:BR68"/>
    <mergeCell ref="BS67:BS68"/>
    <mergeCell ref="BB67:BB68"/>
    <mergeCell ref="BC67:BC68"/>
    <mergeCell ref="AO67:AP68"/>
    <mergeCell ref="AQ67:AR68"/>
    <mergeCell ref="AS67:AT68"/>
    <mergeCell ref="AU67:AU68"/>
    <mergeCell ref="AV67:AV68"/>
    <mergeCell ref="AW67:AW68"/>
    <mergeCell ref="BO69:BO70"/>
    <mergeCell ref="BQ69:BQ70"/>
    <mergeCell ref="BR69:BR70"/>
    <mergeCell ref="BS69:BS70"/>
    <mergeCell ref="BT67:BT68"/>
    <mergeCell ref="C68:E68"/>
    <mergeCell ref="F68:AB68"/>
    <mergeCell ref="A69:B70"/>
    <mergeCell ref="AC69:AD70"/>
    <mergeCell ref="AE69:AF70"/>
    <mergeCell ref="AG69:AH70"/>
    <mergeCell ref="AI69:AJ70"/>
    <mergeCell ref="BJ67:BJ68"/>
    <mergeCell ref="BK67:BL68"/>
    <mergeCell ref="BM67:BM68"/>
    <mergeCell ref="BN67:BN68"/>
    <mergeCell ref="BO67:BO68"/>
    <mergeCell ref="BQ67:BQ68"/>
    <mergeCell ref="BD67:BD68"/>
    <mergeCell ref="BE67:BE68"/>
    <mergeCell ref="BF67:BF68"/>
    <mergeCell ref="BG67:BG68"/>
    <mergeCell ref="BH67:BH68"/>
    <mergeCell ref="BI67:BI68"/>
    <mergeCell ref="AX67:AX68"/>
    <mergeCell ref="AY67:AY68"/>
    <mergeCell ref="AZ67:AZ68"/>
    <mergeCell ref="BA67:BA68"/>
    <mergeCell ref="A67:B68"/>
    <mergeCell ref="C67:E67"/>
    <mergeCell ref="F67:AB67"/>
    <mergeCell ref="AC67:AD68"/>
    <mergeCell ref="AE67:AF68"/>
    <mergeCell ref="AG67:AH68"/>
    <mergeCell ref="AI67:AJ68"/>
    <mergeCell ref="AK67:AL68"/>
    <mergeCell ref="AM67:AN68"/>
    <mergeCell ref="AO65:AP65"/>
    <mergeCell ref="AQ65:AR65"/>
    <mergeCell ref="AS65:AT65"/>
    <mergeCell ref="BK65:BL65"/>
    <mergeCell ref="A66:B66"/>
    <mergeCell ref="C66:E66"/>
    <mergeCell ref="F66:AB66"/>
    <mergeCell ref="AC66:AD66"/>
    <mergeCell ref="AE66:AF66"/>
    <mergeCell ref="AG66:AH66"/>
    <mergeCell ref="BK66:BL66"/>
    <mergeCell ref="AI66:AJ66"/>
    <mergeCell ref="AK66:AL66"/>
    <mergeCell ref="AM66:AN66"/>
    <mergeCell ref="AO66:AP66"/>
    <mergeCell ref="AQ66:AR66"/>
    <mergeCell ref="AS66:AT66"/>
    <mergeCell ref="A65:B65"/>
    <mergeCell ref="C65:E65"/>
    <mergeCell ref="F65:AB65"/>
    <mergeCell ref="AC65:AD65"/>
    <mergeCell ref="AE65:AF65"/>
    <mergeCell ref="AG65:AH65"/>
    <mergeCell ref="AI65:AJ65"/>
    <mergeCell ref="AK65:AL65"/>
    <mergeCell ref="AM65:AN65"/>
    <mergeCell ref="AO63:AP63"/>
    <mergeCell ref="AQ63:AR63"/>
    <mergeCell ref="AS63:AT63"/>
    <mergeCell ref="BK63:BL63"/>
    <mergeCell ref="A64:B64"/>
    <mergeCell ref="C64:E64"/>
    <mergeCell ref="F64:AB64"/>
    <mergeCell ref="AC64:AD64"/>
    <mergeCell ref="AE64:AF64"/>
    <mergeCell ref="AG64:AH64"/>
    <mergeCell ref="BK64:BL64"/>
    <mergeCell ref="AI64:AJ64"/>
    <mergeCell ref="AK64:AL64"/>
    <mergeCell ref="AM64:AN64"/>
    <mergeCell ref="AO64:AP64"/>
    <mergeCell ref="AQ64:AR64"/>
    <mergeCell ref="AS64:AT64"/>
    <mergeCell ref="A63:B63"/>
    <mergeCell ref="C63:E63"/>
    <mergeCell ref="F63:AB63"/>
    <mergeCell ref="AC63:AD63"/>
    <mergeCell ref="AE63:AF63"/>
    <mergeCell ref="AG63:AH63"/>
    <mergeCell ref="AI63:AJ63"/>
    <mergeCell ref="AK63:AL63"/>
    <mergeCell ref="AM63:AN63"/>
    <mergeCell ref="AO61:AP61"/>
    <mergeCell ref="AQ61:AR61"/>
    <mergeCell ref="AS61:AT61"/>
    <mergeCell ref="BK61:BL61"/>
    <mergeCell ref="A62:B62"/>
    <mergeCell ref="C62:E62"/>
    <mergeCell ref="F62:AB62"/>
    <mergeCell ref="AC62:AD62"/>
    <mergeCell ref="AE62:AF62"/>
    <mergeCell ref="AG62:AH62"/>
    <mergeCell ref="BK62:BL62"/>
    <mergeCell ref="AI62:AJ62"/>
    <mergeCell ref="AK62:AL62"/>
    <mergeCell ref="AM62:AN62"/>
    <mergeCell ref="AO62:AP62"/>
    <mergeCell ref="AQ62:AR62"/>
    <mergeCell ref="AS62:AT62"/>
    <mergeCell ref="A61:B61"/>
    <mergeCell ref="C61:E61"/>
    <mergeCell ref="F61:AB61"/>
    <mergeCell ref="AC61:AD61"/>
    <mergeCell ref="AE61:AF61"/>
    <mergeCell ref="AG61:AH61"/>
    <mergeCell ref="AI61:AJ61"/>
    <mergeCell ref="AK61:AL61"/>
    <mergeCell ref="AM61:AN61"/>
    <mergeCell ref="AO59:AP59"/>
    <mergeCell ref="AQ59:AR59"/>
    <mergeCell ref="AS59:AT59"/>
    <mergeCell ref="BK59:BL59"/>
    <mergeCell ref="A60:B60"/>
    <mergeCell ref="C60:E60"/>
    <mergeCell ref="F60:AB60"/>
    <mergeCell ref="AC60:AD60"/>
    <mergeCell ref="AE60:AF60"/>
    <mergeCell ref="AG60:AH60"/>
    <mergeCell ref="BK60:BL60"/>
    <mergeCell ref="AI60:AJ60"/>
    <mergeCell ref="AK60:AL60"/>
    <mergeCell ref="AM60:AN60"/>
    <mergeCell ref="AO60:AP60"/>
    <mergeCell ref="AQ60:AR60"/>
    <mergeCell ref="AS60:AT60"/>
    <mergeCell ref="A59:B59"/>
    <mergeCell ref="C59:E59"/>
    <mergeCell ref="F59:AB59"/>
    <mergeCell ref="AC59:AD59"/>
    <mergeCell ref="AE59:AF59"/>
    <mergeCell ref="AG59:AH59"/>
    <mergeCell ref="AI59:AJ59"/>
    <mergeCell ref="AK59:AL59"/>
    <mergeCell ref="AM59:AN59"/>
    <mergeCell ref="AO57:AP57"/>
    <mergeCell ref="AQ57:AR57"/>
    <mergeCell ref="AS57:AT57"/>
    <mergeCell ref="BK57:BL57"/>
    <mergeCell ref="A58:B58"/>
    <mergeCell ref="C58:E58"/>
    <mergeCell ref="F58:AB58"/>
    <mergeCell ref="AC58:AD58"/>
    <mergeCell ref="AE58:AF58"/>
    <mergeCell ref="AG58:AH58"/>
    <mergeCell ref="BK58:BL58"/>
    <mergeCell ref="AI58:AJ58"/>
    <mergeCell ref="AK58:AL58"/>
    <mergeCell ref="AM58:AN58"/>
    <mergeCell ref="AO58:AP58"/>
    <mergeCell ref="AQ58:AR58"/>
    <mergeCell ref="AS58:AT58"/>
    <mergeCell ref="A57:B57"/>
    <mergeCell ref="C57:E57"/>
    <mergeCell ref="F57:AB57"/>
    <mergeCell ref="AC57:AD57"/>
    <mergeCell ref="AE57:AF57"/>
    <mergeCell ref="AG57:AH57"/>
    <mergeCell ref="AI57:AJ57"/>
    <mergeCell ref="AK57:AL57"/>
    <mergeCell ref="AM57:AN57"/>
    <mergeCell ref="AO55:AP55"/>
    <mergeCell ref="AQ55:AR55"/>
    <mergeCell ref="AS55:AT55"/>
    <mergeCell ref="BK55:BL55"/>
    <mergeCell ref="A56:B56"/>
    <mergeCell ref="C56:E56"/>
    <mergeCell ref="F56:AB56"/>
    <mergeCell ref="AC56:AD56"/>
    <mergeCell ref="AE56:AF56"/>
    <mergeCell ref="AG56:AH56"/>
    <mergeCell ref="BK56:BL56"/>
    <mergeCell ref="AI56:AJ56"/>
    <mergeCell ref="AK56:AL56"/>
    <mergeCell ref="AM56:AN56"/>
    <mergeCell ref="AO56:AP56"/>
    <mergeCell ref="AQ56:AR56"/>
    <mergeCell ref="AS56:AT56"/>
    <mergeCell ref="A55:B55"/>
    <mergeCell ref="C55:E55"/>
    <mergeCell ref="F55:AB55"/>
    <mergeCell ref="AC55:AD55"/>
    <mergeCell ref="AE55:AF55"/>
    <mergeCell ref="AG55:AH55"/>
    <mergeCell ref="AI55:AJ55"/>
    <mergeCell ref="AK55:AL55"/>
    <mergeCell ref="AM55:AN55"/>
    <mergeCell ref="AO53:AP53"/>
    <mergeCell ref="AQ53:AR53"/>
    <mergeCell ref="AS53:AT53"/>
    <mergeCell ref="BK53:BL53"/>
    <mergeCell ref="A54:B54"/>
    <mergeCell ref="C54:E54"/>
    <mergeCell ref="F54:AB54"/>
    <mergeCell ref="AC54:AD54"/>
    <mergeCell ref="AE54:AF54"/>
    <mergeCell ref="AG54:AH54"/>
    <mergeCell ref="BK54:BL54"/>
    <mergeCell ref="AI54:AJ54"/>
    <mergeCell ref="AK54:AL54"/>
    <mergeCell ref="AM54:AN54"/>
    <mergeCell ref="AO54:AP54"/>
    <mergeCell ref="AQ54:AR54"/>
    <mergeCell ref="AS54:AT54"/>
    <mergeCell ref="A53:B53"/>
    <mergeCell ref="C53:E53"/>
    <mergeCell ref="F53:AB53"/>
    <mergeCell ref="AC53:AD53"/>
    <mergeCell ref="AE53:AF53"/>
    <mergeCell ref="AG53:AH53"/>
    <mergeCell ref="AI53:AJ53"/>
    <mergeCell ref="AK53:AL53"/>
    <mergeCell ref="AM53:AN53"/>
    <mergeCell ref="AO51:AP51"/>
    <mergeCell ref="AQ51:AR51"/>
    <mergeCell ref="AS51:AT51"/>
    <mergeCell ref="BK51:BL51"/>
    <mergeCell ref="A52:B52"/>
    <mergeCell ref="C52:E52"/>
    <mergeCell ref="F52:AB52"/>
    <mergeCell ref="AC52:AD52"/>
    <mergeCell ref="AE52:AF52"/>
    <mergeCell ref="AG52:AH52"/>
    <mergeCell ref="BK52:BL52"/>
    <mergeCell ref="AI52:AJ52"/>
    <mergeCell ref="AK52:AL52"/>
    <mergeCell ref="AM52:AN52"/>
    <mergeCell ref="AO52:AP52"/>
    <mergeCell ref="AQ52:AR52"/>
    <mergeCell ref="AS52:AT52"/>
    <mergeCell ref="A51:B51"/>
    <mergeCell ref="C51:E51"/>
    <mergeCell ref="F51:AB51"/>
    <mergeCell ref="AC51:AD51"/>
    <mergeCell ref="AE51:AF51"/>
    <mergeCell ref="AG51:AH51"/>
    <mergeCell ref="AI51:AJ51"/>
    <mergeCell ref="AK51:AL51"/>
    <mergeCell ref="AM51:AN51"/>
    <mergeCell ref="AO49:AP49"/>
    <mergeCell ref="AQ49:AR49"/>
    <mergeCell ref="AS49:AT49"/>
    <mergeCell ref="BK49:BL49"/>
    <mergeCell ref="A50:B50"/>
    <mergeCell ref="C50:E50"/>
    <mergeCell ref="F50:AB50"/>
    <mergeCell ref="AC50:AD50"/>
    <mergeCell ref="AE50:AF50"/>
    <mergeCell ref="AG50:AH50"/>
    <mergeCell ref="BK50:BL50"/>
    <mergeCell ref="AI50:AJ50"/>
    <mergeCell ref="AK50:AL50"/>
    <mergeCell ref="AM50:AN50"/>
    <mergeCell ref="AO50:AP50"/>
    <mergeCell ref="AQ50:AR50"/>
    <mergeCell ref="AS50:AT50"/>
    <mergeCell ref="A49:B49"/>
    <mergeCell ref="C49:E49"/>
    <mergeCell ref="F49:AB49"/>
    <mergeCell ref="AC49:AD49"/>
    <mergeCell ref="AE49:AF49"/>
    <mergeCell ref="AG49:AH49"/>
    <mergeCell ref="AI49:AJ49"/>
    <mergeCell ref="AK49:AL49"/>
    <mergeCell ref="AM49:AN49"/>
    <mergeCell ref="AO47:AP47"/>
    <mergeCell ref="AQ47:AR47"/>
    <mergeCell ref="AS47:AT47"/>
    <mergeCell ref="BK47:BL47"/>
    <mergeCell ref="A48:B48"/>
    <mergeCell ref="C48:E48"/>
    <mergeCell ref="F48:AB48"/>
    <mergeCell ref="AC48:AD48"/>
    <mergeCell ref="AE48:AF48"/>
    <mergeCell ref="AG48:AH48"/>
    <mergeCell ref="BK48:BL48"/>
    <mergeCell ref="AI48:AJ48"/>
    <mergeCell ref="AK48:AL48"/>
    <mergeCell ref="AM48:AN48"/>
    <mergeCell ref="AO48:AP48"/>
    <mergeCell ref="AQ48:AR48"/>
    <mergeCell ref="AS48:AT48"/>
    <mergeCell ref="A47:B47"/>
    <mergeCell ref="C47:E47"/>
    <mergeCell ref="F47:AB47"/>
    <mergeCell ref="AC47:AD47"/>
    <mergeCell ref="AE47:AF47"/>
    <mergeCell ref="AG47:AH47"/>
    <mergeCell ref="AI47:AJ47"/>
    <mergeCell ref="AK47:AL47"/>
    <mergeCell ref="AM47:AN47"/>
    <mergeCell ref="AS45:AT45"/>
    <mergeCell ref="BK45:BL45"/>
    <mergeCell ref="A46:B46"/>
    <mergeCell ref="C46:E46"/>
    <mergeCell ref="F46:AB46"/>
    <mergeCell ref="AC46:AD46"/>
    <mergeCell ref="AE46:AF46"/>
    <mergeCell ref="AG46:AH46"/>
    <mergeCell ref="BK46:BL46"/>
    <mergeCell ref="AI46:AJ46"/>
    <mergeCell ref="AK46:AL46"/>
    <mergeCell ref="AM46:AN46"/>
    <mergeCell ref="AO46:AP46"/>
    <mergeCell ref="AQ46:AR46"/>
    <mergeCell ref="AS46:AT46"/>
    <mergeCell ref="BK44:BL44"/>
    <mergeCell ref="A45:B45"/>
    <mergeCell ref="C45:E45"/>
    <mergeCell ref="F45:AB45"/>
    <mergeCell ref="AC45:AD45"/>
    <mergeCell ref="AE45:AF45"/>
    <mergeCell ref="AG45:AH45"/>
    <mergeCell ref="AI45:AJ45"/>
    <mergeCell ref="AK45:AL45"/>
    <mergeCell ref="AM45:AN45"/>
    <mergeCell ref="AI44:AJ44"/>
    <mergeCell ref="AK44:AL44"/>
    <mergeCell ref="AM44:AN44"/>
    <mergeCell ref="AO44:AP44"/>
    <mergeCell ref="AQ44:AR44"/>
    <mergeCell ref="AS44:AT44"/>
    <mergeCell ref="A44:B44"/>
    <mergeCell ref="C44:E44"/>
    <mergeCell ref="F44:AB44"/>
    <mergeCell ref="AC44:AD44"/>
    <mergeCell ref="AE44:AF44"/>
    <mergeCell ref="AG44:AH44"/>
    <mergeCell ref="AO45:AP45"/>
    <mergeCell ref="AQ45:AR45"/>
    <mergeCell ref="AK43:AL43"/>
    <mergeCell ref="AM43:AN43"/>
    <mergeCell ref="AO43:AP43"/>
    <mergeCell ref="AQ43:AR43"/>
    <mergeCell ref="AS43:AT43"/>
    <mergeCell ref="BK43:BL43"/>
    <mergeCell ref="AQ42:AR42"/>
    <mergeCell ref="AS42:AT42"/>
    <mergeCell ref="BK42:BL42"/>
    <mergeCell ref="AK42:AL42"/>
    <mergeCell ref="AM42:AN42"/>
    <mergeCell ref="AO42:AP42"/>
    <mergeCell ref="A43:B43"/>
    <mergeCell ref="C43:E43"/>
    <mergeCell ref="F43:AB43"/>
    <mergeCell ref="AC43:AD43"/>
    <mergeCell ref="AE43:AF43"/>
    <mergeCell ref="AG43:AH43"/>
    <mergeCell ref="AI43:AJ43"/>
    <mergeCell ref="AE42:AF42"/>
    <mergeCell ref="AG42:AH42"/>
    <mergeCell ref="AI42:AJ42"/>
    <mergeCell ref="A41:B41"/>
    <mergeCell ref="F41:Z41"/>
    <mergeCell ref="A42:B42"/>
    <mergeCell ref="C42:E42"/>
    <mergeCell ref="F42:AB42"/>
    <mergeCell ref="AC42:AD42"/>
    <mergeCell ref="AK39:AL39"/>
    <mergeCell ref="AM39:AN39"/>
    <mergeCell ref="AO39:AP39"/>
    <mergeCell ref="BK39:BL39"/>
    <mergeCell ref="AC38:AD38"/>
    <mergeCell ref="AE38:AF38"/>
    <mergeCell ref="BK38:BL38"/>
    <mergeCell ref="A39:B39"/>
    <mergeCell ref="C39:E39"/>
    <mergeCell ref="F39:AB39"/>
    <mergeCell ref="AC39:AD39"/>
    <mergeCell ref="AE39:AF39"/>
    <mergeCell ref="AG39:AH39"/>
    <mergeCell ref="AI39:AJ39"/>
    <mergeCell ref="BC37:BJ37"/>
    <mergeCell ref="AQ34:AR38"/>
    <mergeCell ref="AU34:AV34"/>
    <mergeCell ref="AW34:AX34"/>
    <mergeCell ref="AY34:AZ34"/>
    <mergeCell ref="BA34:BB34"/>
    <mergeCell ref="BC34:BD34"/>
    <mergeCell ref="AQ39:AR39"/>
    <mergeCell ref="AS39:AT39"/>
    <mergeCell ref="BO31:BO39"/>
    <mergeCell ref="BT31:BT39"/>
    <mergeCell ref="AC32:AF37"/>
    <mergeCell ref="AG32:AR33"/>
    <mergeCell ref="AS32:AT38"/>
    <mergeCell ref="AU32:AV32"/>
    <mergeCell ref="AW32:AX32"/>
    <mergeCell ref="AY32:AZ32"/>
    <mergeCell ref="BA32:BB32"/>
    <mergeCell ref="BC32:BD32"/>
    <mergeCell ref="BE32:BF32"/>
    <mergeCell ref="BG32:BH32"/>
    <mergeCell ref="BI32:BJ32"/>
    <mergeCell ref="AU33:BB33"/>
    <mergeCell ref="BC33:BJ33"/>
    <mergeCell ref="AG34:AH38"/>
    <mergeCell ref="AI34:AJ38"/>
    <mergeCell ref="AK34:AL38"/>
    <mergeCell ref="AM34:AN38"/>
    <mergeCell ref="AO34:AP38"/>
    <mergeCell ref="BE34:BF34"/>
    <mergeCell ref="BG34:BH34"/>
    <mergeCell ref="BI34:BJ34"/>
    <mergeCell ref="AU35:BB35"/>
    <mergeCell ref="AZ26:BB28"/>
    <mergeCell ref="BC26:BJ28"/>
    <mergeCell ref="A30:BL30"/>
    <mergeCell ref="A31:B38"/>
    <mergeCell ref="C31:E38"/>
    <mergeCell ref="F31:AB38"/>
    <mergeCell ref="AC31:AT31"/>
    <mergeCell ref="AU31:BB31"/>
    <mergeCell ref="BC31:BJ31"/>
    <mergeCell ref="BK31:BL37"/>
    <mergeCell ref="Y26:AA28"/>
    <mergeCell ref="AB26:AF28"/>
    <mergeCell ref="AG26:AI28"/>
    <mergeCell ref="AJ26:AN28"/>
    <mergeCell ref="AP26:AR28"/>
    <mergeCell ref="AS26:AX28"/>
    <mergeCell ref="A26:C28"/>
    <mergeCell ref="D26:H28"/>
    <mergeCell ref="I26:K28"/>
    <mergeCell ref="L26:P28"/>
    <mergeCell ref="Q26:S28"/>
    <mergeCell ref="T26:X28"/>
    <mergeCell ref="BC35:BJ35"/>
    <mergeCell ref="AU37:BB37"/>
    <mergeCell ref="BE17:BE19"/>
    <mergeCell ref="BF17:BF19"/>
    <mergeCell ref="BG17:BG19"/>
    <mergeCell ref="BH17:BH19"/>
    <mergeCell ref="C18:F18"/>
    <mergeCell ref="G18:K18"/>
    <mergeCell ref="L18:O18"/>
    <mergeCell ref="P18:S18"/>
    <mergeCell ref="T18:X18"/>
    <mergeCell ref="Y18:AB18"/>
    <mergeCell ref="AL114:BM114"/>
    <mergeCell ref="AL115:BJ115"/>
    <mergeCell ref="A1:BK1"/>
    <mergeCell ref="B15:B19"/>
    <mergeCell ref="C15:BB17"/>
    <mergeCell ref="BC15:BH15"/>
    <mergeCell ref="BI15:BI19"/>
    <mergeCell ref="BJ15:BK19"/>
    <mergeCell ref="BC16:BC19"/>
    <mergeCell ref="BD16:BH16"/>
    <mergeCell ref="BD17:BD19"/>
    <mergeCell ref="B14:BO14"/>
    <mergeCell ref="BJ20:BK20"/>
    <mergeCell ref="BJ21:BK21"/>
    <mergeCell ref="BJ22:BK22"/>
    <mergeCell ref="BJ23:BK23"/>
    <mergeCell ref="B24:BB24"/>
    <mergeCell ref="BJ24:BK24"/>
    <mergeCell ref="AC18:AF18"/>
    <mergeCell ref="AG18:AJ18"/>
    <mergeCell ref="AK18:AO18"/>
    <mergeCell ref="AP18:AS18"/>
    <mergeCell ref="AT18:AX18"/>
    <mergeCell ref="AY18:BB18"/>
  </mergeCells>
  <conditionalFormatting sqref="AU40:BB41">
    <cfRule type="expression" dxfId="7" priority="1">
      <formula>#REF!=0</formula>
    </cfRule>
  </conditionalFormatting>
  <conditionalFormatting sqref="AU91:BJ91">
    <cfRule type="expression" dxfId="6" priority="2">
      <formula>AU91&lt;0</formula>
    </cfRule>
  </conditionalFormatting>
  <conditionalFormatting sqref="BO43:BO91">
    <cfRule type="expression" dxfId="5" priority="3">
      <formula>BN43=0</formula>
    </cfRule>
  </conditionalFormatting>
  <conditionalFormatting sqref="BU57:CE57 BT43:BT91">
    <cfRule type="expression" dxfId="4" priority="4">
      <formula>BS43&lt;&gt;0</formula>
    </cfRule>
  </conditionalFormatting>
  <printOptions horizontalCentered="1"/>
  <pageMargins left="0.25" right="0.25" top="0.75" bottom="0.75" header="0.3" footer="0.3"/>
  <pageSetup paperSize="9" scale="53" fitToHeight="0" orientation="landscape" r:id="rId1"/>
  <rowBreaks count="2" manualBreakCount="2">
    <brk id="50" max="83" man="1"/>
    <brk id="102" max="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</sheetPr>
  <dimension ref="A1:CF145"/>
  <sheetViews>
    <sheetView view="pageBreakPreview" topLeftCell="A97" zoomScale="55" zoomScaleNormal="100" zoomScaleSheetLayoutView="55" workbookViewId="0">
      <selection activeCell="AY87" sqref="AY87"/>
    </sheetView>
  </sheetViews>
  <sheetFormatPr defaultColWidth="14.42578125" defaultRowHeight="15" customHeight="1"/>
  <cols>
    <col min="1" max="1" width="3.85546875" customWidth="1"/>
    <col min="2" max="4" width="4" customWidth="1"/>
    <col min="5" max="5" width="12.140625" customWidth="1"/>
    <col min="6" max="26" width="4" customWidth="1"/>
    <col min="27" max="27" width="3" bestFit="1" customWidth="1"/>
    <col min="28" max="28" width="3.42578125" customWidth="1"/>
    <col min="29" max="29" width="3.7109375" customWidth="1"/>
    <col min="30" max="30" width="4" customWidth="1"/>
    <col min="31" max="31" width="4.85546875" customWidth="1"/>
    <col min="32" max="32" width="4.7109375" customWidth="1"/>
    <col min="33" max="64" width="4" customWidth="1"/>
    <col min="65" max="83" width="8.85546875" hidden="1" customWidth="1"/>
  </cols>
  <sheetData>
    <row r="1" spans="1:83" ht="78" customHeight="1">
      <c r="A1" s="147" t="s">
        <v>123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4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</row>
    <row r="2" spans="1:83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</row>
    <row r="3" spans="1:8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</row>
    <row r="4" spans="1:83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</row>
    <row r="5" spans="1:83" ht="11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</row>
    <row r="6" spans="1:83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</row>
    <row r="7" spans="1:83" ht="15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</row>
    <row r="8" spans="1:83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</row>
    <row r="9" spans="1:83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</row>
    <row r="10" spans="1:83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</row>
    <row r="11" spans="1:83" ht="8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</row>
    <row r="12" spans="1:83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</row>
    <row r="13" spans="1:83" ht="0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ht="15.75" customHeight="1" thickBot="1">
      <c r="A14" s="6"/>
      <c r="B14" s="454" t="s">
        <v>0</v>
      </c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5"/>
      <c r="AP14" s="455"/>
      <c r="AQ14" s="455"/>
      <c r="AR14" s="455"/>
      <c r="AS14" s="455"/>
      <c r="AT14" s="455"/>
      <c r="AU14" s="455"/>
      <c r="AV14" s="455"/>
      <c r="AW14" s="455"/>
      <c r="AX14" s="455"/>
      <c r="AY14" s="455"/>
      <c r="AZ14" s="455"/>
      <c r="BA14" s="455"/>
      <c r="BB14" s="455"/>
      <c r="BC14" s="455"/>
      <c r="BD14" s="455"/>
      <c r="BE14" s="455"/>
      <c r="BF14" s="455"/>
      <c r="BG14" s="455"/>
      <c r="BH14" s="455"/>
      <c r="BI14" s="455"/>
      <c r="BJ14" s="455"/>
      <c r="BK14" s="455"/>
      <c r="BL14" s="6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ht="30" customHeight="1">
      <c r="A15" s="1"/>
      <c r="B15" s="149" t="s">
        <v>1</v>
      </c>
      <c r="C15" s="152" t="s">
        <v>2</v>
      </c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4"/>
      <c r="BC15" s="158" t="s">
        <v>3</v>
      </c>
      <c r="BD15" s="159"/>
      <c r="BE15" s="159"/>
      <c r="BF15" s="159"/>
      <c r="BG15" s="159"/>
      <c r="BH15" s="160"/>
      <c r="BI15" s="161" t="s">
        <v>4</v>
      </c>
      <c r="BJ15" s="164" t="s">
        <v>5</v>
      </c>
      <c r="BK15" s="165"/>
      <c r="BL15" s="1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ht="15.75" customHeight="1">
      <c r="A16" s="1"/>
      <c r="B16" s="150"/>
      <c r="C16" s="155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7"/>
      <c r="BC16" s="170" t="s">
        <v>6</v>
      </c>
      <c r="BD16" s="171" t="s">
        <v>7</v>
      </c>
      <c r="BE16" s="172"/>
      <c r="BF16" s="172"/>
      <c r="BG16" s="172"/>
      <c r="BH16" s="173"/>
      <c r="BI16" s="162"/>
      <c r="BJ16" s="166"/>
      <c r="BK16" s="167"/>
      <c r="BL16" s="1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ht="94.5" customHeight="1">
      <c r="A17" s="1"/>
      <c r="B17" s="150"/>
      <c r="C17" s="155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7"/>
      <c r="BC17" s="162"/>
      <c r="BD17" s="456" t="s">
        <v>8</v>
      </c>
      <c r="BE17" s="170" t="s">
        <v>9</v>
      </c>
      <c r="BF17" s="192" t="s">
        <v>10</v>
      </c>
      <c r="BG17" s="170" t="s">
        <v>32</v>
      </c>
      <c r="BH17" s="192" t="s">
        <v>11</v>
      </c>
      <c r="BI17" s="162"/>
      <c r="BJ17" s="166"/>
      <c r="BK17" s="167"/>
      <c r="BL17" s="1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ht="15.75" customHeight="1">
      <c r="A18" s="1"/>
      <c r="B18" s="150"/>
      <c r="C18" s="186" t="s">
        <v>192</v>
      </c>
      <c r="D18" s="187"/>
      <c r="E18" s="187"/>
      <c r="F18" s="188"/>
      <c r="G18" s="186" t="s">
        <v>193</v>
      </c>
      <c r="H18" s="187"/>
      <c r="I18" s="187"/>
      <c r="J18" s="187"/>
      <c r="K18" s="188"/>
      <c r="L18" s="186" t="s">
        <v>12</v>
      </c>
      <c r="M18" s="187"/>
      <c r="N18" s="187"/>
      <c r="O18" s="188"/>
      <c r="P18" s="186" t="s">
        <v>13</v>
      </c>
      <c r="Q18" s="187"/>
      <c r="R18" s="187"/>
      <c r="S18" s="188"/>
      <c r="T18" s="186" t="s">
        <v>14</v>
      </c>
      <c r="U18" s="187"/>
      <c r="V18" s="187"/>
      <c r="W18" s="187"/>
      <c r="X18" s="188"/>
      <c r="Y18" s="186" t="s">
        <v>15</v>
      </c>
      <c r="Z18" s="187"/>
      <c r="AA18" s="187"/>
      <c r="AB18" s="188"/>
      <c r="AC18" s="186" t="s">
        <v>16</v>
      </c>
      <c r="AD18" s="187"/>
      <c r="AE18" s="187"/>
      <c r="AF18" s="188"/>
      <c r="AG18" s="186" t="s">
        <v>17</v>
      </c>
      <c r="AH18" s="187"/>
      <c r="AI18" s="187"/>
      <c r="AJ18" s="188"/>
      <c r="AK18" s="186" t="s">
        <v>18</v>
      </c>
      <c r="AL18" s="187"/>
      <c r="AM18" s="187"/>
      <c r="AN18" s="187"/>
      <c r="AO18" s="188"/>
      <c r="AP18" s="186" t="s">
        <v>19</v>
      </c>
      <c r="AQ18" s="187"/>
      <c r="AR18" s="187"/>
      <c r="AS18" s="188"/>
      <c r="AT18" s="186" t="s">
        <v>20</v>
      </c>
      <c r="AU18" s="187"/>
      <c r="AV18" s="187"/>
      <c r="AW18" s="187"/>
      <c r="AX18" s="188"/>
      <c r="AY18" s="189" t="s">
        <v>21</v>
      </c>
      <c r="AZ18" s="190"/>
      <c r="BA18" s="190"/>
      <c r="BB18" s="191"/>
      <c r="BC18" s="162"/>
      <c r="BD18" s="457"/>
      <c r="BE18" s="162"/>
      <c r="BF18" s="193"/>
      <c r="BG18" s="162"/>
      <c r="BH18" s="193"/>
      <c r="BI18" s="162"/>
      <c r="BJ18" s="166"/>
      <c r="BK18" s="167"/>
      <c r="BL18" s="1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ht="15.75" customHeight="1">
      <c r="A19" s="1"/>
      <c r="B19" s="151"/>
      <c r="C19" s="69">
        <v>1</v>
      </c>
      <c r="D19" s="69">
        <v>2</v>
      </c>
      <c r="E19" s="69">
        <v>3</v>
      </c>
      <c r="F19" s="69">
        <v>4</v>
      </c>
      <c r="G19" s="69">
        <v>5</v>
      </c>
      <c r="H19" s="69">
        <v>6</v>
      </c>
      <c r="I19" s="69">
        <v>7</v>
      </c>
      <c r="J19" s="69">
        <v>8</v>
      </c>
      <c r="K19" s="69">
        <v>9</v>
      </c>
      <c r="L19" s="69">
        <v>10</v>
      </c>
      <c r="M19" s="69">
        <v>11</v>
      </c>
      <c r="N19" s="69">
        <v>12</v>
      </c>
      <c r="O19" s="69">
        <v>13</v>
      </c>
      <c r="P19" s="69">
        <v>14</v>
      </c>
      <c r="Q19" s="69">
        <v>15</v>
      </c>
      <c r="R19" s="69">
        <v>16</v>
      </c>
      <c r="S19" s="69">
        <v>17</v>
      </c>
      <c r="T19" s="69">
        <v>18</v>
      </c>
      <c r="U19" s="69">
        <v>19</v>
      </c>
      <c r="V19" s="69">
        <v>20</v>
      </c>
      <c r="W19" s="69">
        <v>21</v>
      </c>
      <c r="X19" s="69">
        <v>22</v>
      </c>
      <c r="Y19" s="69">
        <v>23</v>
      </c>
      <c r="Z19" s="69">
        <v>24</v>
      </c>
      <c r="AA19" s="69">
        <v>25</v>
      </c>
      <c r="AB19" s="69">
        <v>26</v>
      </c>
      <c r="AC19" s="69">
        <v>27</v>
      </c>
      <c r="AD19" s="69">
        <v>28</v>
      </c>
      <c r="AE19" s="69">
        <v>29</v>
      </c>
      <c r="AF19" s="69">
        <v>30</v>
      </c>
      <c r="AG19" s="69">
        <v>31</v>
      </c>
      <c r="AH19" s="69">
        <v>32</v>
      </c>
      <c r="AI19" s="69">
        <v>33</v>
      </c>
      <c r="AJ19" s="69">
        <v>34</v>
      </c>
      <c r="AK19" s="69">
        <v>35</v>
      </c>
      <c r="AL19" s="69">
        <v>36</v>
      </c>
      <c r="AM19" s="69">
        <v>37</v>
      </c>
      <c r="AN19" s="69">
        <v>38</v>
      </c>
      <c r="AO19" s="69">
        <v>39</v>
      </c>
      <c r="AP19" s="69">
        <v>40</v>
      </c>
      <c r="AQ19" s="69">
        <v>41</v>
      </c>
      <c r="AR19" s="69">
        <v>42</v>
      </c>
      <c r="AS19" s="69">
        <v>43</v>
      </c>
      <c r="AT19" s="69">
        <v>44</v>
      </c>
      <c r="AU19" s="69">
        <v>45</v>
      </c>
      <c r="AV19" s="69">
        <v>46</v>
      </c>
      <c r="AW19" s="69">
        <v>47</v>
      </c>
      <c r="AX19" s="69">
        <v>48</v>
      </c>
      <c r="AY19" s="7">
        <v>49</v>
      </c>
      <c r="AZ19" s="7">
        <v>50</v>
      </c>
      <c r="BA19" s="7">
        <v>51</v>
      </c>
      <c r="BB19" s="7">
        <v>52</v>
      </c>
      <c r="BC19" s="163"/>
      <c r="BD19" s="458"/>
      <c r="BE19" s="163"/>
      <c r="BF19" s="194"/>
      <c r="BG19" s="163"/>
      <c r="BH19" s="194"/>
      <c r="BI19" s="163"/>
      <c r="BJ19" s="168"/>
      <c r="BK19" s="169"/>
      <c r="BL19" s="1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ht="15.75" customHeight="1">
      <c r="A20" s="1"/>
      <c r="B20" s="8" t="s">
        <v>22</v>
      </c>
      <c r="C20" s="7" t="s">
        <v>23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 t="s">
        <v>24</v>
      </c>
      <c r="T20" s="7" t="s">
        <v>24</v>
      </c>
      <c r="U20" s="7" t="s">
        <v>25</v>
      </c>
      <c r="V20" s="7" t="s">
        <v>25</v>
      </c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 t="s">
        <v>25</v>
      </c>
      <c r="AM20" s="7" t="s">
        <v>25</v>
      </c>
      <c r="AN20" s="7" t="s">
        <v>24</v>
      </c>
      <c r="AO20" s="7" t="s">
        <v>24</v>
      </c>
      <c r="AP20" s="7" t="s">
        <v>24</v>
      </c>
      <c r="AQ20" s="7" t="s">
        <v>24</v>
      </c>
      <c r="AR20" s="7" t="s">
        <v>24</v>
      </c>
      <c r="AS20" s="7" t="s">
        <v>24</v>
      </c>
      <c r="AT20" s="7" t="s">
        <v>24</v>
      </c>
      <c r="AU20" s="7" t="s">
        <v>24</v>
      </c>
      <c r="AV20" s="7" t="s">
        <v>24</v>
      </c>
      <c r="AW20" s="7" t="s">
        <v>24</v>
      </c>
      <c r="AX20" s="7" t="s">
        <v>24</v>
      </c>
      <c r="AY20" s="7" t="s">
        <v>24</v>
      </c>
      <c r="AZ20" s="7" t="s">
        <v>24</v>
      </c>
      <c r="BA20" s="7" t="s">
        <v>24</v>
      </c>
      <c r="BB20" s="7" t="s">
        <v>24</v>
      </c>
      <c r="BC20" s="7">
        <f>SUM(BD20:BH20)</f>
        <v>35</v>
      </c>
      <c r="BD20" s="7">
        <v>30</v>
      </c>
      <c r="BE20" s="7">
        <f>COUNTIF(C20:BB20,"=A")</f>
        <v>4</v>
      </c>
      <c r="BF20" s="7">
        <f>COUNTIF(C20:BB20,"=K")</f>
        <v>1</v>
      </c>
      <c r="BG20" s="7"/>
      <c r="BH20" s="7"/>
      <c r="BI20" s="7">
        <f>COUNTIF(C20:BB20,"=T")</f>
        <v>17</v>
      </c>
      <c r="BJ20" s="179">
        <f>BI20+BC20</f>
        <v>52</v>
      </c>
      <c r="BK20" s="180"/>
      <c r="BL20" s="1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ht="15.75" customHeight="1">
      <c r="A21" s="1"/>
      <c r="B21" s="8" t="s">
        <v>26</v>
      </c>
      <c r="C21" s="7" t="s">
        <v>23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 t="s">
        <v>24</v>
      </c>
      <c r="T21" s="7" t="s">
        <v>24</v>
      </c>
      <c r="U21" s="7" t="s">
        <v>25</v>
      </c>
      <c r="V21" s="7" t="s">
        <v>25</v>
      </c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 t="s">
        <v>25</v>
      </c>
      <c r="AM21" s="7" t="s">
        <v>25</v>
      </c>
      <c r="AN21" s="7" t="s">
        <v>24</v>
      </c>
      <c r="AO21" s="7" t="s">
        <v>24</v>
      </c>
      <c r="AP21" s="7" t="s">
        <v>24</v>
      </c>
      <c r="AQ21" s="7" t="s">
        <v>24</v>
      </c>
      <c r="AR21" s="7" t="s">
        <v>24</v>
      </c>
      <c r="AS21" s="7" t="s">
        <v>24</v>
      </c>
      <c r="AT21" s="7" t="s">
        <v>24</v>
      </c>
      <c r="AU21" s="7" t="s">
        <v>24</v>
      </c>
      <c r="AV21" s="7" t="s">
        <v>24</v>
      </c>
      <c r="AW21" s="7" t="s">
        <v>24</v>
      </c>
      <c r="AX21" s="7" t="s">
        <v>24</v>
      </c>
      <c r="AY21" s="7" t="s">
        <v>24</v>
      </c>
      <c r="AZ21" s="7" t="s">
        <v>24</v>
      </c>
      <c r="BA21" s="7" t="s">
        <v>24</v>
      </c>
      <c r="BB21" s="7" t="s">
        <v>24</v>
      </c>
      <c r="BC21" s="7">
        <f t="shared" ref="BC21:BC23" si="0">SUM(BD21:BH21)</f>
        <v>35</v>
      </c>
      <c r="BD21" s="7">
        <v>30</v>
      </c>
      <c r="BE21" s="7">
        <f>COUNTIF(C21:BB21,"=A")</f>
        <v>4</v>
      </c>
      <c r="BF21" s="7">
        <f>COUNTIF(C21:BB21,"=K")</f>
        <v>1</v>
      </c>
      <c r="BG21" s="7"/>
      <c r="BH21" s="7"/>
      <c r="BI21" s="7">
        <v>17</v>
      </c>
      <c r="BJ21" s="179">
        <f t="shared" ref="BJ21:BJ23" si="1">BI21+BC21</f>
        <v>52</v>
      </c>
      <c r="BK21" s="180"/>
      <c r="BL21" s="1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ht="15.75" customHeight="1">
      <c r="A22" s="1"/>
      <c r="B22" s="8" t="s">
        <v>28</v>
      </c>
      <c r="C22" s="7" t="s">
        <v>23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 t="s">
        <v>24</v>
      </c>
      <c r="T22" s="7" t="s">
        <v>24</v>
      </c>
      <c r="U22" s="7" t="s">
        <v>25</v>
      </c>
      <c r="V22" s="7" t="s">
        <v>25</v>
      </c>
      <c r="W22" s="7"/>
      <c r="X22" s="7"/>
      <c r="Y22" s="7"/>
      <c r="Z22" s="7"/>
      <c r="AA22" s="7"/>
      <c r="AB22" s="7"/>
      <c r="AC22" s="7"/>
      <c r="AD22" s="71"/>
      <c r="AE22" s="7"/>
      <c r="AF22" s="7"/>
      <c r="AG22" s="7"/>
      <c r="AH22" s="7"/>
      <c r="AI22" s="7"/>
      <c r="AJ22" s="7"/>
      <c r="AK22" s="7"/>
      <c r="AL22" s="7" t="s">
        <v>25</v>
      </c>
      <c r="AM22" s="7" t="s">
        <v>25</v>
      </c>
      <c r="AN22" s="7" t="s">
        <v>27</v>
      </c>
      <c r="AO22" s="7" t="s">
        <v>27</v>
      </c>
      <c r="AP22" s="7" t="s">
        <v>27</v>
      </c>
      <c r="AQ22" s="7" t="s">
        <v>27</v>
      </c>
      <c r="AR22" s="7" t="s">
        <v>24</v>
      </c>
      <c r="AS22" s="7" t="s">
        <v>24</v>
      </c>
      <c r="AT22" s="7" t="s">
        <v>24</v>
      </c>
      <c r="AU22" s="7" t="s">
        <v>24</v>
      </c>
      <c r="AV22" s="7" t="s">
        <v>24</v>
      </c>
      <c r="AW22" s="7" t="s">
        <v>24</v>
      </c>
      <c r="AX22" s="7" t="s">
        <v>24</v>
      </c>
      <c r="AY22" s="7" t="s">
        <v>24</v>
      </c>
      <c r="AZ22" s="7" t="s">
        <v>24</v>
      </c>
      <c r="BA22" s="7" t="s">
        <v>24</v>
      </c>
      <c r="BB22" s="7" t="s">
        <v>24</v>
      </c>
      <c r="BC22" s="7">
        <f t="shared" si="0"/>
        <v>39</v>
      </c>
      <c r="BD22" s="7">
        <v>30</v>
      </c>
      <c r="BE22" s="7">
        <f>COUNTIF(C22:BB22,"=A")</f>
        <v>4</v>
      </c>
      <c r="BF22" s="7">
        <f>COUNTIF(C22:BB22,"=K")</f>
        <v>1</v>
      </c>
      <c r="BG22" s="7">
        <f>COUNTIF(C22:BB22,"=M")+COUNTIF(C22:BB22,"=P")</f>
        <v>4</v>
      </c>
      <c r="BH22" s="7"/>
      <c r="BI22" s="7">
        <v>13</v>
      </c>
      <c r="BJ22" s="179">
        <f t="shared" si="1"/>
        <v>52</v>
      </c>
      <c r="BK22" s="180"/>
      <c r="BL22" s="1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ht="15.75" customHeight="1">
      <c r="A23" s="1"/>
      <c r="B23" s="8" t="s">
        <v>29</v>
      </c>
      <c r="C23" s="7" t="s">
        <v>23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 t="s">
        <v>24</v>
      </c>
      <c r="T23" s="7" t="s">
        <v>24</v>
      </c>
      <c r="U23" s="7" t="s">
        <v>25</v>
      </c>
      <c r="V23" s="7" t="s">
        <v>25</v>
      </c>
      <c r="W23" s="7" t="s">
        <v>27</v>
      </c>
      <c r="X23" s="7" t="s">
        <v>27</v>
      </c>
      <c r="Y23" s="7" t="s">
        <v>27</v>
      </c>
      <c r="Z23" s="7" t="s">
        <v>27</v>
      </c>
      <c r="AA23" s="7" t="s">
        <v>27</v>
      </c>
      <c r="AB23" s="7" t="s">
        <v>27</v>
      </c>
      <c r="AC23" s="83" t="s">
        <v>27</v>
      </c>
      <c r="AD23" s="72" t="s">
        <v>27</v>
      </c>
      <c r="AE23" s="70" t="s">
        <v>27</v>
      </c>
      <c r="AF23" s="7" t="s">
        <v>27</v>
      </c>
      <c r="AG23" s="7" t="s">
        <v>27</v>
      </c>
      <c r="AH23" s="7" t="s">
        <v>27</v>
      </c>
      <c r="AI23" s="7" t="s">
        <v>27</v>
      </c>
      <c r="AJ23" s="7" t="s">
        <v>27</v>
      </c>
      <c r="AK23" s="7" t="s">
        <v>27</v>
      </c>
      <c r="AL23" s="7" t="s">
        <v>194</v>
      </c>
      <c r="AM23" s="7" t="s">
        <v>194</v>
      </c>
      <c r="AN23" s="7" t="s">
        <v>194</v>
      </c>
      <c r="AO23" s="7" t="s">
        <v>194</v>
      </c>
      <c r="AP23" s="7" t="s">
        <v>194</v>
      </c>
      <c r="AQ23" s="7" t="s">
        <v>24</v>
      </c>
      <c r="AR23" s="7" t="s">
        <v>24</v>
      </c>
      <c r="AS23" s="7" t="s">
        <v>24</v>
      </c>
      <c r="AT23" s="7" t="s">
        <v>24</v>
      </c>
      <c r="AU23" s="7" t="s">
        <v>24</v>
      </c>
      <c r="AV23" s="7" t="s">
        <v>24</v>
      </c>
      <c r="AW23" s="7" t="s">
        <v>24</v>
      </c>
      <c r="AX23" s="7" t="s">
        <v>24</v>
      </c>
      <c r="AY23" s="9" t="s">
        <v>30</v>
      </c>
      <c r="AZ23" s="9" t="s">
        <v>30</v>
      </c>
      <c r="BA23" s="9" t="s">
        <v>30</v>
      </c>
      <c r="BB23" s="9" t="s">
        <v>30</v>
      </c>
      <c r="BC23" s="7">
        <f t="shared" si="0"/>
        <v>38</v>
      </c>
      <c r="BD23" s="7">
        <v>15</v>
      </c>
      <c r="BE23" s="7">
        <f>COUNTIF(C23:BB23,"=A")</f>
        <v>2</v>
      </c>
      <c r="BF23" s="7">
        <f>COUNTIF(C23:BB23,"=K")</f>
        <v>1</v>
      </c>
      <c r="BG23" s="7">
        <f>COUNTIF(C23:BB23,"=M")+COUNTIF(C23:BB23,"=P")</f>
        <v>15</v>
      </c>
      <c r="BH23" s="7">
        <f>COUNTIF(B23:BA23,"=YDA")</f>
        <v>5</v>
      </c>
      <c r="BI23" s="7">
        <f>COUNTIF(C23:BB23,"=T")</f>
        <v>10</v>
      </c>
      <c r="BJ23" s="179">
        <f t="shared" si="1"/>
        <v>48</v>
      </c>
      <c r="BK23" s="180"/>
      <c r="BL23" s="1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ht="15.75" customHeight="1" thickBot="1">
      <c r="A24" s="1"/>
      <c r="B24" s="181" t="s">
        <v>31</v>
      </c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2"/>
      <c r="AZ24" s="182"/>
      <c r="BA24" s="182"/>
      <c r="BB24" s="183"/>
      <c r="BC24" s="10">
        <f t="shared" ref="BC24:BI24" si="2">SUM(BC20:BC23)</f>
        <v>147</v>
      </c>
      <c r="BD24" s="10">
        <f t="shared" si="2"/>
        <v>105</v>
      </c>
      <c r="BE24" s="10">
        <f t="shared" si="2"/>
        <v>14</v>
      </c>
      <c r="BF24" s="10">
        <f t="shared" si="2"/>
        <v>4</v>
      </c>
      <c r="BG24" s="10">
        <f t="shared" si="2"/>
        <v>19</v>
      </c>
      <c r="BH24" s="10">
        <f t="shared" si="2"/>
        <v>5</v>
      </c>
      <c r="BI24" s="10">
        <f t="shared" si="2"/>
        <v>57</v>
      </c>
      <c r="BJ24" s="184">
        <v>204</v>
      </c>
      <c r="BK24" s="185"/>
      <c r="BL24" s="1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ht="15.75" customHeight="1">
      <c r="A25" s="1"/>
      <c r="B25" s="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2"/>
      <c r="BD25" s="12"/>
      <c r="BE25" s="12"/>
      <c r="BF25" s="12"/>
      <c r="BG25" s="12"/>
      <c r="BH25" s="12"/>
      <c r="BI25" s="12"/>
      <c r="BJ25" s="12"/>
      <c r="BK25" s="1"/>
      <c r="BL25" s="1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ht="19.5" customHeight="1">
      <c r="A26" s="199"/>
      <c r="B26" s="199"/>
      <c r="C26" s="199"/>
      <c r="D26" s="205"/>
      <c r="E26" s="205"/>
      <c r="F26" s="205"/>
      <c r="G26" s="205"/>
      <c r="H26" s="236"/>
      <c r="I26" s="195"/>
      <c r="J26" s="196"/>
      <c r="K26" s="197"/>
      <c r="L26" s="204" t="s">
        <v>8</v>
      </c>
      <c r="M26" s="205"/>
      <c r="N26" s="205"/>
      <c r="O26" s="205"/>
      <c r="P26" s="236"/>
      <c r="Q26" s="195" t="s">
        <v>27</v>
      </c>
      <c r="R26" s="196"/>
      <c r="S26" s="197"/>
      <c r="T26" s="204" t="s">
        <v>32</v>
      </c>
      <c r="U26" s="237"/>
      <c r="V26" s="237"/>
      <c r="W26" s="237"/>
      <c r="X26" s="236"/>
      <c r="Y26" s="195" t="s">
        <v>23</v>
      </c>
      <c r="Z26" s="196"/>
      <c r="AA26" s="197"/>
      <c r="AB26" s="204" t="s">
        <v>10</v>
      </c>
      <c r="AC26" s="205"/>
      <c r="AD26" s="205"/>
      <c r="AE26" s="205"/>
      <c r="AF26" s="236"/>
      <c r="AG26" s="195" t="s">
        <v>25</v>
      </c>
      <c r="AH26" s="196"/>
      <c r="AI26" s="197"/>
      <c r="AJ26" s="204" t="s">
        <v>114</v>
      </c>
      <c r="AK26" s="205"/>
      <c r="AL26" s="205"/>
      <c r="AM26" s="205"/>
      <c r="AN26" s="205"/>
      <c r="AO26" s="104"/>
      <c r="AP26" s="195" t="s">
        <v>194</v>
      </c>
      <c r="AQ26" s="196"/>
      <c r="AR26" s="197"/>
      <c r="AS26" s="204" t="s">
        <v>109</v>
      </c>
      <c r="AT26" s="205"/>
      <c r="AU26" s="205"/>
      <c r="AV26" s="205"/>
      <c r="AW26" s="205"/>
      <c r="AX26" s="205"/>
      <c r="AY26" s="104"/>
      <c r="AZ26" s="195" t="s">
        <v>24</v>
      </c>
      <c r="BA26" s="196"/>
      <c r="BB26" s="197"/>
      <c r="BC26" s="204" t="s">
        <v>118</v>
      </c>
      <c r="BD26" s="205"/>
      <c r="BE26" s="205"/>
      <c r="BF26" s="205"/>
      <c r="BG26" s="205"/>
      <c r="BH26" s="205"/>
      <c r="BI26" s="205"/>
      <c r="BJ26" s="205"/>
      <c r="BK26" s="84"/>
      <c r="BL26" s="14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ht="1.5" customHeight="1">
      <c r="A27" s="199"/>
      <c r="B27" s="199"/>
      <c r="C27" s="199"/>
      <c r="D27" s="205"/>
      <c r="E27" s="205"/>
      <c r="F27" s="205"/>
      <c r="G27" s="205"/>
      <c r="H27" s="236"/>
      <c r="I27" s="198"/>
      <c r="J27" s="199"/>
      <c r="K27" s="200"/>
      <c r="L27" s="204"/>
      <c r="M27" s="205"/>
      <c r="N27" s="205"/>
      <c r="O27" s="205"/>
      <c r="P27" s="236"/>
      <c r="Q27" s="198"/>
      <c r="R27" s="199"/>
      <c r="S27" s="200"/>
      <c r="T27" s="204"/>
      <c r="U27" s="237"/>
      <c r="V27" s="237"/>
      <c r="W27" s="237"/>
      <c r="X27" s="236"/>
      <c r="Y27" s="198"/>
      <c r="Z27" s="199"/>
      <c r="AA27" s="200"/>
      <c r="AB27" s="204"/>
      <c r="AC27" s="205"/>
      <c r="AD27" s="205"/>
      <c r="AE27" s="205"/>
      <c r="AF27" s="236"/>
      <c r="AG27" s="198"/>
      <c r="AH27" s="199"/>
      <c r="AI27" s="200"/>
      <c r="AJ27" s="204"/>
      <c r="AK27" s="205"/>
      <c r="AL27" s="205"/>
      <c r="AM27" s="205"/>
      <c r="AN27" s="205"/>
      <c r="AO27" s="104"/>
      <c r="AP27" s="198"/>
      <c r="AQ27" s="199"/>
      <c r="AR27" s="200"/>
      <c r="AS27" s="204"/>
      <c r="AT27" s="205"/>
      <c r="AU27" s="205"/>
      <c r="AV27" s="205"/>
      <c r="AW27" s="205"/>
      <c r="AX27" s="205"/>
      <c r="AY27" s="104"/>
      <c r="AZ27" s="198"/>
      <c r="BA27" s="199"/>
      <c r="BB27" s="200"/>
      <c r="BC27" s="204"/>
      <c r="BD27" s="205"/>
      <c r="BE27" s="205"/>
      <c r="BF27" s="205"/>
      <c r="BG27" s="205"/>
      <c r="BH27" s="205"/>
      <c r="BI27" s="205"/>
      <c r="BJ27" s="205"/>
      <c r="BK27" s="84"/>
      <c r="BL27" s="14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</row>
    <row r="28" spans="1:83" ht="19.5" customHeight="1">
      <c r="A28" s="199"/>
      <c r="B28" s="199"/>
      <c r="C28" s="199"/>
      <c r="D28" s="205"/>
      <c r="E28" s="205"/>
      <c r="F28" s="205"/>
      <c r="G28" s="205"/>
      <c r="H28" s="236"/>
      <c r="I28" s="201"/>
      <c r="J28" s="202"/>
      <c r="K28" s="203"/>
      <c r="L28" s="204"/>
      <c r="M28" s="205"/>
      <c r="N28" s="205"/>
      <c r="O28" s="205"/>
      <c r="P28" s="236"/>
      <c r="Q28" s="201"/>
      <c r="R28" s="202"/>
      <c r="S28" s="203"/>
      <c r="T28" s="204"/>
      <c r="U28" s="237"/>
      <c r="V28" s="237"/>
      <c r="W28" s="237"/>
      <c r="X28" s="236"/>
      <c r="Y28" s="201"/>
      <c r="Z28" s="202"/>
      <c r="AA28" s="203"/>
      <c r="AB28" s="204"/>
      <c r="AC28" s="205"/>
      <c r="AD28" s="205"/>
      <c r="AE28" s="205"/>
      <c r="AF28" s="236"/>
      <c r="AG28" s="201"/>
      <c r="AH28" s="202"/>
      <c r="AI28" s="203"/>
      <c r="AJ28" s="204"/>
      <c r="AK28" s="205"/>
      <c r="AL28" s="205"/>
      <c r="AM28" s="205"/>
      <c r="AN28" s="205"/>
      <c r="AO28" s="104"/>
      <c r="AP28" s="201"/>
      <c r="AQ28" s="202"/>
      <c r="AR28" s="203"/>
      <c r="AS28" s="204"/>
      <c r="AT28" s="205"/>
      <c r="AU28" s="205"/>
      <c r="AV28" s="205"/>
      <c r="AW28" s="205"/>
      <c r="AX28" s="205"/>
      <c r="AY28" s="104"/>
      <c r="AZ28" s="201"/>
      <c r="BA28" s="202"/>
      <c r="BB28" s="203"/>
      <c r="BC28" s="204"/>
      <c r="BD28" s="205"/>
      <c r="BE28" s="205"/>
      <c r="BF28" s="205"/>
      <c r="BG28" s="205"/>
      <c r="BH28" s="205"/>
      <c r="BI28" s="205"/>
      <c r="BJ28" s="205"/>
      <c r="BK28" s="84"/>
      <c r="BL28" s="14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</row>
    <row r="29" spans="1:83" ht="12" customHeight="1">
      <c r="A29" s="1"/>
      <c r="B29" s="1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"/>
      <c r="BL29" s="1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</row>
    <row r="30" spans="1:83" ht="15.75" customHeight="1" thickBot="1">
      <c r="A30" s="206" t="s">
        <v>33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</row>
    <row r="31" spans="1:83" ht="48" customHeight="1">
      <c r="A31" s="219" t="s">
        <v>34</v>
      </c>
      <c r="B31" s="459"/>
      <c r="C31" s="208" t="s">
        <v>35</v>
      </c>
      <c r="D31" s="220"/>
      <c r="E31" s="221"/>
      <c r="F31" s="219" t="s">
        <v>36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1"/>
      <c r="AC31" s="229" t="s">
        <v>37</v>
      </c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1"/>
      <c r="AU31" s="232" t="s">
        <v>38</v>
      </c>
      <c r="AV31" s="230"/>
      <c r="AW31" s="230"/>
      <c r="AX31" s="230"/>
      <c r="AY31" s="230"/>
      <c r="AZ31" s="230"/>
      <c r="BA31" s="230"/>
      <c r="BB31" s="231"/>
      <c r="BC31" s="232" t="s">
        <v>39</v>
      </c>
      <c r="BD31" s="230"/>
      <c r="BE31" s="230"/>
      <c r="BF31" s="230"/>
      <c r="BG31" s="230"/>
      <c r="BH31" s="230"/>
      <c r="BI31" s="230"/>
      <c r="BJ31" s="231"/>
      <c r="BK31" s="233" t="s">
        <v>40</v>
      </c>
      <c r="BL31" s="221"/>
      <c r="BM31" s="16"/>
      <c r="BN31" s="16"/>
      <c r="BO31" s="242" t="s">
        <v>41</v>
      </c>
      <c r="BP31" s="16"/>
      <c r="BQ31" s="16"/>
      <c r="BR31" s="16"/>
      <c r="BS31" s="16"/>
      <c r="BT31" s="242" t="s">
        <v>42</v>
      </c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</row>
    <row r="32" spans="1:83" ht="15" customHeight="1">
      <c r="A32" s="222"/>
      <c r="B32" s="247"/>
      <c r="C32" s="255"/>
      <c r="D32" s="148"/>
      <c r="E32" s="223"/>
      <c r="F32" s="222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223"/>
      <c r="AC32" s="243" t="s">
        <v>43</v>
      </c>
      <c r="AD32" s="244"/>
      <c r="AE32" s="244"/>
      <c r="AF32" s="245"/>
      <c r="AG32" s="250" t="s">
        <v>44</v>
      </c>
      <c r="AH32" s="244"/>
      <c r="AI32" s="244"/>
      <c r="AJ32" s="244"/>
      <c r="AK32" s="244"/>
      <c r="AL32" s="244"/>
      <c r="AM32" s="244"/>
      <c r="AN32" s="244"/>
      <c r="AO32" s="244"/>
      <c r="AP32" s="244"/>
      <c r="AQ32" s="244"/>
      <c r="AR32" s="245"/>
      <c r="AS32" s="252" t="s">
        <v>45</v>
      </c>
      <c r="AT32" s="253"/>
      <c r="AU32" s="238" t="s">
        <v>46</v>
      </c>
      <c r="AV32" s="257"/>
      <c r="AW32" s="258" t="s">
        <v>47</v>
      </c>
      <c r="AX32" s="257"/>
      <c r="AY32" s="258" t="s">
        <v>48</v>
      </c>
      <c r="AZ32" s="257"/>
      <c r="BA32" s="258" t="s">
        <v>49</v>
      </c>
      <c r="BB32" s="259"/>
      <c r="BC32" s="238" t="s">
        <v>46</v>
      </c>
      <c r="BD32" s="257"/>
      <c r="BE32" s="258" t="s">
        <v>47</v>
      </c>
      <c r="BF32" s="257"/>
      <c r="BG32" s="258" t="s">
        <v>48</v>
      </c>
      <c r="BH32" s="257"/>
      <c r="BI32" s="258" t="s">
        <v>49</v>
      </c>
      <c r="BJ32" s="259"/>
      <c r="BK32" s="222"/>
      <c r="BL32" s="223"/>
      <c r="BM32" s="6"/>
      <c r="BN32" s="6"/>
      <c r="BO32" s="148"/>
      <c r="BP32" s="6"/>
      <c r="BQ32" s="6"/>
      <c r="BR32" s="6"/>
      <c r="BS32" s="6"/>
      <c r="BT32" s="14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</row>
    <row r="33" spans="1:83" ht="15.75" customHeight="1">
      <c r="A33" s="224"/>
      <c r="B33" s="246"/>
      <c r="C33" s="254"/>
      <c r="D33" s="148"/>
      <c r="E33" s="225"/>
      <c r="F33" s="224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225"/>
      <c r="AC33" s="224"/>
      <c r="AD33" s="148"/>
      <c r="AE33" s="148"/>
      <c r="AF33" s="246"/>
      <c r="AG33" s="251"/>
      <c r="AH33" s="248"/>
      <c r="AI33" s="248"/>
      <c r="AJ33" s="248"/>
      <c r="AK33" s="248"/>
      <c r="AL33" s="248"/>
      <c r="AM33" s="248"/>
      <c r="AN33" s="248"/>
      <c r="AO33" s="248"/>
      <c r="AP33" s="248"/>
      <c r="AQ33" s="248"/>
      <c r="AR33" s="249"/>
      <c r="AS33" s="254"/>
      <c r="AT33" s="225"/>
      <c r="AU33" s="238" t="s">
        <v>50</v>
      </c>
      <c r="AV33" s="239"/>
      <c r="AW33" s="239"/>
      <c r="AX33" s="239"/>
      <c r="AY33" s="239"/>
      <c r="AZ33" s="239"/>
      <c r="BA33" s="239"/>
      <c r="BB33" s="240"/>
      <c r="BC33" s="238" t="s">
        <v>153</v>
      </c>
      <c r="BD33" s="239"/>
      <c r="BE33" s="239"/>
      <c r="BF33" s="239"/>
      <c r="BG33" s="239"/>
      <c r="BH33" s="239"/>
      <c r="BI33" s="239"/>
      <c r="BJ33" s="240"/>
      <c r="BK33" s="224"/>
      <c r="BL33" s="225"/>
      <c r="BM33" s="16"/>
      <c r="BN33" s="16"/>
      <c r="BO33" s="148"/>
      <c r="BP33" s="16"/>
      <c r="BQ33" s="16"/>
      <c r="BR33" s="16"/>
      <c r="BS33" s="16"/>
      <c r="BT33" s="148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</row>
    <row r="34" spans="1:83" ht="15" customHeight="1">
      <c r="A34" s="222"/>
      <c r="B34" s="247"/>
      <c r="C34" s="255"/>
      <c r="D34" s="148"/>
      <c r="E34" s="223"/>
      <c r="F34" s="222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223"/>
      <c r="AC34" s="222"/>
      <c r="AD34" s="148"/>
      <c r="AE34" s="148"/>
      <c r="AF34" s="247"/>
      <c r="AG34" s="252" t="s">
        <v>6</v>
      </c>
      <c r="AH34" s="245"/>
      <c r="AI34" s="252" t="s">
        <v>51</v>
      </c>
      <c r="AJ34" s="245"/>
      <c r="AK34" s="252" t="s">
        <v>52</v>
      </c>
      <c r="AL34" s="245"/>
      <c r="AM34" s="252" t="s">
        <v>53</v>
      </c>
      <c r="AN34" s="245"/>
      <c r="AO34" s="252" t="s">
        <v>54</v>
      </c>
      <c r="AP34" s="245"/>
      <c r="AQ34" s="252" t="s">
        <v>55</v>
      </c>
      <c r="AR34" s="245"/>
      <c r="AS34" s="255"/>
      <c r="AT34" s="223"/>
      <c r="AU34" s="262">
        <v>35</v>
      </c>
      <c r="AV34" s="263"/>
      <c r="AW34" s="264">
        <v>35</v>
      </c>
      <c r="AX34" s="263"/>
      <c r="AY34" s="264">
        <v>39</v>
      </c>
      <c r="AZ34" s="263"/>
      <c r="BA34" s="264">
        <v>38</v>
      </c>
      <c r="BB34" s="265"/>
      <c r="BC34" s="238">
        <v>60</v>
      </c>
      <c r="BD34" s="257"/>
      <c r="BE34" s="258">
        <v>60</v>
      </c>
      <c r="BF34" s="257"/>
      <c r="BG34" s="258">
        <v>60</v>
      </c>
      <c r="BH34" s="257"/>
      <c r="BI34" s="258">
        <v>60</v>
      </c>
      <c r="BJ34" s="259"/>
      <c r="BK34" s="222"/>
      <c r="BL34" s="223"/>
      <c r="BM34" s="6"/>
      <c r="BN34" s="6"/>
      <c r="BO34" s="148"/>
      <c r="BP34" s="6"/>
      <c r="BQ34" s="6"/>
      <c r="BR34" s="6"/>
      <c r="BS34" s="6"/>
      <c r="BT34" s="14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</row>
    <row r="35" spans="1:83" ht="15.75" customHeight="1">
      <c r="A35" s="224"/>
      <c r="B35" s="246"/>
      <c r="C35" s="254"/>
      <c r="D35" s="148"/>
      <c r="E35" s="225"/>
      <c r="F35" s="224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225"/>
      <c r="AC35" s="224"/>
      <c r="AD35" s="148"/>
      <c r="AE35" s="148"/>
      <c r="AF35" s="246"/>
      <c r="AG35" s="254"/>
      <c r="AH35" s="246"/>
      <c r="AI35" s="254"/>
      <c r="AJ35" s="246"/>
      <c r="AK35" s="254"/>
      <c r="AL35" s="246"/>
      <c r="AM35" s="254"/>
      <c r="AN35" s="246"/>
      <c r="AO35" s="254"/>
      <c r="AP35" s="246"/>
      <c r="AQ35" s="254"/>
      <c r="AR35" s="246"/>
      <c r="AS35" s="254"/>
      <c r="AT35" s="225"/>
      <c r="AU35" s="238" t="s">
        <v>56</v>
      </c>
      <c r="AV35" s="239"/>
      <c r="AW35" s="239"/>
      <c r="AX35" s="239"/>
      <c r="AY35" s="239"/>
      <c r="AZ35" s="239"/>
      <c r="BA35" s="239"/>
      <c r="BB35" s="240"/>
      <c r="BC35" s="238" t="s">
        <v>56</v>
      </c>
      <c r="BD35" s="239"/>
      <c r="BE35" s="239"/>
      <c r="BF35" s="239"/>
      <c r="BG35" s="239"/>
      <c r="BH35" s="239"/>
      <c r="BI35" s="239"/>
      <c r="BJ35" s="240"/>
      <c r="BK35" s="224"/>
      <c r="BL35" s="225"/>
      <c r="BM35" s="16"/>
      <c r="BN35" s="16"/>
      <c r="BO35" s="148"/>
      <c r="BP35" s="16"/>
      <c r="BQ35" s="16"/>
      <c r="BR35" s="16"/>
      <c r="BS35" s="16"/>
      <c r="BT35" s="148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</row>
    <row r="36" spans="1:83" ht="15.75" customHeight="1">
      <c r="A36" s="222"/>
      <c r="B36" s="247"/>
      <c r="C36" s="255"/>
      <c r="D36" s="148"/>
      <c r="E36" s="223"/>
      <c r="F36" s="222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223"/>
      <c r="AC36" s="222"/>
      <c r="AD36" s="148"/>
      <c r="AE36" s="148"/>
      <c r="AF36" s="247"/>
      <c r="AG36" s="255"/>
      <c r="AH36" s="247"/>
      <c r="AI36" s="255"/>
      <c r="AJ36" s="247"/>
      <c r="AK36" s="255"/>
      <c r="AL36" s="247"/>
      <c r="AM36" s="255"/>
      <c r="AN36" s="247"/>
      <c r="AO36" s="255"/>
      <c r="AP36" s="247"/>
      <c r="AQ36" s="255"/>
      <c r="AR36" s="247"/>
      <c r="AS36" s="255"/>
      <c r="AT36" s="223"/>
      <c r="AU36" s="19">
        <v>1</v>
      </c>
      <c r="AV36" s="20">
        <v>2</v>
      </c>
      <c r="AW36" s="20">
        <v>3</v>
      </c>
      <c r="AX36" s="20">
        <v>4</v>
      </c>
      <c r="AY36" s="20">
        <v>5</v>
      </c>
      <c r="AZ36" s="20">
        <v>6</v>
      </c>
      <c r="BA36" s="20">
        <v>7</v>
      </c>
      <c r="BB36" s="21">
        <v>8</v>
      </c>
      <c r="BC36" s="19">
        <v>1</v>
      </c>
      <c r="BD36" s="20">
        <v>2</v>
      </c>
      <c r="BE36" s="20">
        <v>3</v>
      </c>
      <c r="BF36" s="20">
        <v>4</v>
      </c>
      <c r="BG36" s="20">
        <v>5</v>
      </c>
      <c r="BH36" s="20">
        <v>6</v>
      </c>
      <c r="BI36" s="20">
        <v>7</v>
      </c>
      <c r="BJ36" s="21">
        <v>8</v>
      </c>
      <c r="BK36" s="222"/>
      <c r="BL36" s="223"/>
      <c r="BM36" s="6"/>
      <c r="BN36" s="6"/>
      <c r="BO36" s="148"/>
      <c r="BP36" s="6"/>
      <c r="BQ36" s="6"/>
      <c r="BR36" s="6"/>
      <c r="BS36" s="6"/>
      <c r="BT36" s="14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</row>
    <row r="37" spans="1:83" ht="30" customHeight="1">
      <c r="A37" s="224"/>
      <c r="B37" s="246"/>
      <c r="C37" s="254"/>
      <c r="D37" s="148"/>
      <c r="E37" s="225"/>
      <c r="F37" s="224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225"/>
      <c r="AC37" s="234"/>
      <c r="AD37" s="248"/>
      <c r="AE37" s="248"/>
      <c r="AF37" s="249"/>
      <c r="AG37" s="254"/>
      <c r="AH37" s="246"/>
      <c r="AI37" s="254"/>
      <c r="AJ37" s="246"/>
      <c r="AK37" s="254"/>
      <c r="AL37" s="246"/>
      <c r="AM37" s="254"/>
      <c r="AN37" s="246"/>
      <c r="AO37" s="254"/>
      <c r="AP37" s="246"/>
      <c r="AQ37" s="254"/>
      <c r="AR37" s="246"/>
      <c r="AS37" s="254"/>
      <c r="AT37" s="225"/>
      <c r="AU37" s="241" t="s">
        <v>57</v>
      </c>
      <c r="AV37" s="239"/>
      <c r="AW37" s="239"/>
      <c r="AX37" s="239"/>
      <c r="AY37" s="239"/>
      <c r="AZ37" s="239"/>
      <c r="BA37" s="239"/>
      <c r="BB37" s="240"/>
      <c r="BC37" s="261" t="s">
        <v>58</v>
      </c>
      <c r="BD37" s="239"/>
      <c r="BE37" s="239"/>
      <c r="BF37" s="239"/>
      <c r="BG37" s="239"/>
      <c r="BH37" s="239"/>
      <c r="BI37" s="239"/>
      <c r="BJ37" s="240"/>
      <c r="BK37" s="234"/>
      <c r="BL37" s="235"/>
      <c r="BM37" s="16"/>
      <c r="BN37" s="16"/>
      <c r="BO37" s="148"/>
      <c r="BP37" s="16"/>
      <c r="BQ37" s="16"/>
      <c r="BR37" s="16"/>
      <c r="BS37" s="16"/>
      <c r="BT37" s="148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</row>
    <row r="38" spans="1:83" ht="15.75" customHeight="1">
      <c r="A38" s="226"/>
      <c r="B38" s="260"/>
      <c r="C38" s="256"/>
      <c r="D38" s="227"/>
      <c r="E38" s="228"/>
      <c r="F38" s="226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8"/>
      <c r="AC38" s="267" t="s">
        <v>59</v>
      </c>
      <c r="AD38" s="257"/>
      <c r="AE38" s="268" t="s">
        <v>60</v>
      </c>
      <c r="AF38" s="257"/>
      <c r="AG38" s="256"/>
      <c r="AH38" s="260"/>
      <c r="AI38" s="256"/>
      <c r="AJ38" s="260"/>
      <c r="AK38" s="256"/>
      <c r="AL38" s="260"/>
      <c r="AM38" s="256"/>
      <c r="AN38" s="260"/>
      <c r="AO38" s="256"/>
      <c r="AP38" s="260"/>
      <c r="AQ38" s="256"/>
      <c r="AR38" s="260"/>
      <c r="AS38" s="256"/>
      <c r="AT38" s="228"/>
      <c r="AU38" s="22">
        <v>15</v>
      </c>
      <c r="AV38" s="22">
        <v>15</v>
      </c>
      <c r="AW38" s="22">
        <v>15</v>
      </c>
      <c r="AX38" s="22">
        <v>15</v>
      </c>
      <c r="AY38" s="22">
        <v>15</v>
      </c>
      <c r="AZ38" s="22">
        <v>15</v>
      </c>
      <c r="BA38" s="22">
        <v>15</v>
      </c>
      <c r="BB38" s="22">
        <v>15</v>
      </c>
      <c r="BC38" s="22">
        <v>30</v>
      </c>
      <c r="BD38" s="23">
        <v>30</v>
      </c>
      <c r="BE38" s="23">
        <v>30</v>
      </c>
      <c r="BF38" s="23">
        <v>30</v>
      </c>
      <c r="BG38" s="23">
        <v>30</v>
      </c>
      <c r="BH38" s="23">
        <v>30</v>
      </c>
      <c r="BI38" s="23">
        <v>30</v>
      </c>
      <c r="BJ38" s="24">
        <v>30</v>
      </c>
      <c r="BK38" s="238">
        <f>SUM(BC38:BJ38)</f>
        <v>240</v>
      </c>
      <c r="BL38" s="259"/>
      <c r="BM38" s="6"/>
      <c r="BN38" s="6"/>
      <c r="BO38" s="148"/>
      <c r="BP38" s="6"/>
      <c r="BQ38" s="6"/>
      <c r="BR38" s="6"/>
      <c r="BS38" s="6"/>
      <c r="BT38" s="14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</row>
    <row r="39" spans="1:83" ht="15.75">
      <c r="A39" s="238">
        <v>1</v>
      </c>
      <c r="B39" s="266"/>
      <c r="C39" s="258"/>
      <c r="D39" s="239"/>
      <c r="E39" s="240"/>
      <c r="F39" s="238">
        <v>2</v>
      </c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40"/>
      <c r="AC39" s="238">
        <v>3</v>
      </c>
      <c r="AD39" s="266"/>
      <c r="AE39" s="258">
        <v>4</v>
      </c>
      <c r="AF39" s="266"/>
      <c r="AG39" s="258">
        <v>5</v>
      </c>
      <c r="AH39" s="266"/>
      <c r="AI39" s="258">
        <v>6</v>
      </c>
      <c r="AJ39" s="266"/>
      <c r="AK39" s="258">
        <v>7</v>
      </c>
      <c r="AL39" s="266"/>
      <c r="AM39" s="258">
        <v>8</v>
      </c>
      <c r="AN39" s="266"/>
      <c r="AO39" s="258">
        <v>9</v>
      </c>
      <c r="AP39" s="266"/>
      <c r="AQ39" s="258">
        <v>10</v>
      </c>
      <c r="AR39" s="266"/>
      <c r="AS39" s="258">
        <v>11</v>
      </c>
      <c r="AT39" s="240"/>
      <c r="AU39" s="19">
        <v>12</v>
      </c>
      <c r="AV39" s="20">
        <v>13</v>
      </c>
      <c r="AW39" s="20">
        <v>14</v>
      </c>
      <c r="AX39" s="20">
        <v>15</v>
      </c>
      <c r="AY39" s="20">
        <v>16</v>
      </c>
      <c r="AZ39" s="20">
        <v>17</v>
      </c>
      <c r="BA39" s="20">
        <v>18</v>
      </c>
      <c r="BB39" s="20">
        <v>19</v>
      </c>
      <c r="BC39" s="19">
        <v>20</v>
      </c>
      <c r="BD39" s="20">
        <v>21</v>
      </c>
      <c r="BE39" s="20">
        <v>22</v>
      </c>
      <c r="BF39" s="20">
        <v>23</v>
      </c>
      <c r="BG39" s="20">
        <v>24</v>
      </c>
      <c r="BH39" s="20">
        <v>25</v>
      </c>
      <c r="BI39" s="20">
        <v>26</v>
      </c>
      <c r="BJ39" s="21">
        <v>27</v>
      </c>
      <c r="BK39" s="238">
        <v>28</v>
      </c>
      <c r="BL39" s="240"/>
      <c r="BM39" s="16"/>
      <c r="BN39" s="16"/>
      <c r="BO39" s="148"/>
      <c r="BP39" s="16"/>
      <c r="BQ39" s="16"/>
      <c r="BR39" s="16"/>
      <c r="BS39" s="16"/>
      <c r="BT39" s="148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</row>
    <row r="40" spans="1:83" ht="15.75" hidden="1">
      <c r="A40" s="25"/>
      <c r="B40" s="26"/>
      <c r="C40" s="27"/>
      <c r="D40" s="28"/>
      <c r="E40" s="29"/>
      <c r="F40" s="25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9"/>
      <c r="AC40" s="30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2"/>
      <c r="AU40" s="32">
        <f t="shared" ref="AU40:BJ40" si="3">+AU90</f>
        <v>0</v>
      </c>
      <c r="AV40" s="32">
        <f t="shared" si="3"/>
        <v>0</v>
      </c>
      <c r="AW40" s="32">
        <f t="shared" si="3"/>
        <v>0</v>
      </c>
      <c r="AX40" s="32">
        <f t="shared" si="3"/>
        <v>0</v>
      </c>
      <c r="AY40" s="32">
        <f t="shared" si="3"/>
        <v>0</v>
      </c>
      <c r="AZ40" s="32">
        <f t="shared" si="3"/>
        <v>0</v>
      </c>
      <c r="BA40" s="32">
        <f t="shared" si="3"/>
        <v>0</v>
      </c>
      <c r="BB40" s="32">
        <f t="shared" si="3"/>
        <v>26</v>
      </c>
      <c r="BC40" s="30">
        <f t="shared" si="3"/>
        <v>0</v>
      </c>
      <c r="BD40" s="26">
        <f t="shared" si="3"/>
        <v>30</v>
      </c>
      <c r="BE40" s="26">
        <f t="shared" si="3"/>
        <v>-30</v>
      </c>
      <c r="BF40" s="26">
        <f t="shared" si="3"/>
        <v>30</v>
      </c>
      <c r="BG40" s="26">
        <f t="shared" si="3"/>
        <v>-30</v>
      </c>
      <c r="BH40" s="26">
        <f t="shared" si="3"/>
        <v>30</v>
      </c>
      <c r="BI40" s="26">
        <f t="shared" si="3"/>
        <v>0</v>
      </c>
      <c r="BJ40" s="29">
        <f t="shared" si="3"/>
        <v>0</v>
      </c>
      <c r="BK40" s="25"/>
      <c r="BL40" s="29"/>
      <c r="BM40" s="6"/>
      <c r="BN40" s="6"/>
      <c r="BO40" s="18"/>
      <c r="BP40" s="6"/>
      <c r="BQ40" s="6"/>
      <c r="BR40" s="6"/>
      <c r="BS40" s="6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</row>
    <row r="41" spans="1:83" s="66" customFormat="1" ht="16.5" thickBot="1">
      <c r="A41" s="269"/>
      <c r="B41" s="269"/>
      <c r="C41" s="74"/>
      <c r="D41" s="74"/>
      <c r="E41" s="75"/>
      <c r="F41" s="270" t="s">
        <v>134</v>
      </c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71"/>
      <c r="Y41" s="271"/>
      <c r="Z41" s="271"/>
      <c r="AA41" s="74"/>
      <c r="AB41" s="75"/>
      <c r="AC41" s="67"/>
      <c r="AD41" s="74"/>
      <c r="AE41" s="74"/>
      <c r="AF41" s="76"/>
      <c r="AG41" s="74"/>
      <c r="AH41" s="76"/>
      <c r="AI41" s="74"/>
      <c r="AJ41" s="76"/>
      <c r="AK41" s="74"/>
      <c r="AL41" s="76"/>
      <c r="AM41" s="74"/>
      <c r="AN41" s="76"/>
      <c r="AO41" s="74"/>
      <c r="AP41" s="76"/>
      <c r="AQ41" s="77"/>
      <c r="AR41" s="76"/>
      <c r="AS41" s="74"/>
      <c r="AT41" s="75"/>
      <c r="AU41" s="74"/>
      <c r="AV41" s="74"/>
      <c r="AW41" s="74"/>
      <c r="AX41" s="74"/>
      <c r="AY41" s="74"/>
      <c r="AZ41" s="74"/>
      <c r="BA41" s="74"/>
      <c r="BB41" s="74"/>
      <c r="BC41" s="67"/>
      <c r="BD41" s="74"/>
      <c r="BE41" s="74"/>
      <c r="BF41" s="74"/>
      <c r="BG41" s="74"/>
      <c r="BH41" s="74"/>
      <c r="BI41" s="74"/>
      <c r="BJ41" s="74"/>
      <c r="BK41" s="67"/>
      <c r="BL41" s="75"/>
      <c r="BM41" s="68"/>
      <c r="BN41" s="68"/>
      <c r="BO41" s="18"/>
      <c r="BP41" s="68"/>
      <c r="BQ41" s="68"/>
      <c r="BR41" s="68"/>
      <c r="BS41" s="6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</row>
    <row r="42" spans="1:83" ht="16.5" thickBot="1">
      <c r="A42" s="272" t="s">
        <v>61</v>
      </c>
      <c r="B42" s="273"/>
      <c r="C42" s="274"/>
      <c r="D42" s="275"/>
      <c r="E42" s="276"/>
      <c r="F42" s="277" t="s">
        <v>62</v>
      </c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6"/>
      <c r="AC42" s="278">
        <f>SUM(AC43:AD65)</f>
        <v>4410</v>
      </c>
      <c r="AD42" s="276"/>
      <c r="AE42" s="289">
        <v>61</v>
      </c>
      <c r="AF42" s="290"/>
      <c r="AG42" s="278">
        <f>SUM(AG43:AH65)</f>
        <v>1800</v>
      </c>
      <c r="AH42" s="290"/>
      <c r="AI42" s="278">
        <f>SUM(AI43:AJ65)</f>
        <v>774</v>
      </c>
      <c r="AJ42" s="290"/>
      <c r="AK42" s="278">
        <f>SUM(AK43:AL65)</f>
        <v>672</v>
      </c>
      <c r="AL42" s="290"/>
      <c r="AM42" s="278">
        <f>SUM(AM43:AN65)</f>
        <v>264</v>
      </c>
      <c r="AN42" s="290"/>
      <c r="AO42" s="278">
        <f>SUM(AO43:AP65)</f>
        <v>90</v>
      </c>
      <c r="AP42" s="290"/>
      <c r="AQ42" s="292" t="s">
        <v>197</v>
      </c>
      <c r="AR42" s="290"/>
      <c r="AS42" s="278">
        <f>SUM(AS43:AT65)</f>
        <v>2610</v>
      </c>
      <c r="AT42" s="276"/>
      <c r="AU42" s="33">
        <f>SUM(AU43:AU65)</f>
        <v>24</v>
      </c>
      <c r="AV42" s="82">
        <f t="shared" ref="AV42:BJ42" si="4">SUM(AV43:AV65)</f>
        <v>24</v>
      </c>
      <c r="AW42" s="82">
        <f t="shared" si="4"/>
        <v>13</v>
      </c>
      <c r="AX42" s="82">
        <f t="shared" si="4"/>
        <v>14</v>
      </c>
      <c r="AY42" s="82">
        <f t="shared" si="4"/>
        <v>11</v>
      </c>
      <c r="AZ42" s="82">
        <f t="shared" si="4"/>
        <v>10</v>
      </c>
      <c r="BA42" s="82">
        <f t="shared" si="4"/>
        <v>20</v>
      </c>
      <c r="BB42" s="110">
        <f t="shared" si="4"/>
        <v>0</v>
      </c>
      <c r="BC42" s="82">
        <f t="shared" si="4"/>
        <v>30</v>
      </c>
      <c r="BD42" s="82">
        <f t="shared" si="4"/>
        <v>30</v>
      </c>
      <c r="BE42" s="82">
        <f t="shared" si="4"/>
        <v>17</v>
      </c>
      <c r="BF42" s="82">
        <f t="shared" si="4"/>
        <v>19</v>
      </c>
      <c r="BG42" s="82">
        <f t="shared" si="4"/>
        <v>12</v>
      </c>
      <c r="BH42" s="82">
        <f t="shared" si="4"/>
        <v>13</v>
      </c>
      <c r="BI42" s="82">
        <f t="shared" si="4"/>
        <v>26</v>
      </c>
      <c r="BJ42" s="110">
        <f t="shared" si="4"/>
        <v>0</v>
      </c>
      <c r="BK42" s="278">
        <f t="shared" ref="BK42:BK67" si="5">SUM(BC42:BJ42)</f>
        <v>147</v>
      </c>
      <c r="BL42" s="276"/>
      <c r="BM42" s="16"/>
      <c r="BN42" s="16"/>
      <c r="BO42" s="16"/>
      <c r="BP42" s="16">
        <v>1560</v>
      </c>
      <c r="BQ42" s="16"/>
      <c r="BR42" s="16"/>
      <c r="BS42" s="16"/>
      <c r="BT42" s="16">
        <f>+BP42-AC42</f>
        <v>-2850</v>
      </c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</row>
    <row r="43" spans="1:83" ht="15.75">
      <c r="A43" s="279" t="s">
        <v>63</v>
      </c>
      <c r="B43" s="228"/>
      <c r="C43" s="280" t="s">
        <v>126</v>
      </c>
      <c r="D43" s="281"/>
      <c r="E43" s="282"/>
      <c r="F43" s="283" t="s">
        <v>64</v>
      </c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8"/>
      <c r="AC43" s="284">
        <f t="shared" ref="AC43:AC57" si="6">SUM(BC43:BJ43)*30</f>
        <v>120</v>
      </c>
      <c r="AD43" s="285"/>
      <c r="AE43" s="286"/>
      <c r="AF43" s="287"/>
      <c r="AG43" s="268">
        <f t="shared" ref="AG43:AG46" si="7">SUM(AI43:AP43)</f>
        <v>48</v>
      </c>
      <c r="AH43" s="257"/>
      <c r="AI43" s="288"/>
      <c r="AJ43" s="287"/>
      <c r="AK43" s="288">
        <v>48</v>
      </c>
      <c r="AL43" s="287"/>
      <c r="AM43" s="288"/>
      <c r="AN43" s="287"/>
      <c r="AO43" s="288"/>
      <c r="AP43" s="287"/>
      <c r="AQ43" s="288"/>
      <c r="AR43" s="282"/>
      <c r="AS43" s="279">
        <v>72</v>
      </c>
      <c r="AT43" s="228"/>
      <c r="AU43" s="34"/>
      <c r="AV43" s="35">
        <v>3</v>
      </c>
      <c r="AW43" s="36"/>
      <c r="AX43" s="36"/>
      <c r="AY43" s="36"/>
      <c r="AZ43" s="36"/>
      <c r="BA43" s="36"/>
      <c r="BB43" s="37"/>
      <c r="BC43" s="38"/>
      <c r="BD43" s="39">
        <v>4</v>
      </c>
      <c r="BE43" s="38"/>
      <c r="BF43" s="38"/>
      <c r="BG43" s="38"/>
      <c r="BH43" s="38"/>
      <c r="BI43" s="38"/>
      <c r="BJ43" s="38"/>
      <c r="BK43" s="291">
        <f t="shared" si="5"/>
        <v>4</v>
      </c>
      <c r="BL43" s="228"/>
      <c r="BM43" s="6">
        <f t="shared" ref="BM43:BM65" si="8">+AC43/30</f>
        <v>4</v>
      </c>
      <c r="BN43" s="6">
        <f t="shared" ref="BN43:BN65" si="9">IF(BK43=BM43,1,0)</f>
        <v>1</v>
      </c>
      <c r="BO43" s="6" t="str">
        <f t="shared" ref="BO43:BO65" si="10">IF(BN43=1,"to'g'ri","xato")</f>
        <v>to'g'ri</v>
      </c>
      <c r="BP43" s="6"/>
      <c r="BQ43" s="6">
        <f t="shared" ref="BQ43:BQ67" si="11">SUM(AU43:BB43)</f>
        <v>3</v>
      </c>
      <c r="BR43" s="6">
        <f t="shared" ref="BR43:BR65" si="12">+BQ43*15</f>
        <v>45</v>
      </c>
      <c r="BS43" s="6">
        <f t="shared" ref="BS43:BS67" si="13">+AG43-BR43</f>
        <v>3</v>
      </c>
      <c r="BT43" s="6" t="str">
        <f t="shared" ref="BT43:BT65" si="14">IF(BS43=0,"to'g'ri","xato")</f>
        <v>xato</v>
      </c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</row>
    <row r="44" spans="1:83" ht="15.75">
      <c r="A44" s="267" t="s">
        <v>65</v>
      </c>
      <c r="B44" s="240"/>
      <c r="C44" s="297" t="s">
        <v>66</v>
      </c>
      <c r="D44" s="298"/>
      <c r="E44" s="299"/>
      <c r="F44" s="300" t="s">
        <v>67</v>
      </c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40"/>
      <c r="AC44" s="460">
        <f t="shared" si="6"/>
        <v>120</v>
      </c>
      <c r="AD44" s="461"/>
      <c r="AE44" s="267"/>
      <c r="AF44" s="266"/>
      <c r="AG44" s="268">
        <f t="shared" si="7"/>
        <v>60</v>
      </c>
      <c r="AH44" s="257"/>
      <c r="AI44" s="268">
        <v>30</v>
      </c>
      <c r="AJ44" s="266"/>
      <c r="AK44" s="268"/>
      <c r="AL44" s="266"/>
      <c r="AM44" s="268"/>
      <c r="AN44" s="266"/>
      <c r="AO44" s="268">
        <v>30</v>
      </c>
      <c r="AP44" s="266"/>
      <c r="AQ44" s="268"/>
      <c r="AR44" s="240"/>
      <c r="AS44" s="267">
        <f t="shared" ref="AS44:AS56" si="15">AC44-AG44</f>
        <v>60</v>
      </c>
      <c r="AT44" s="240"/>
      <c r="AU44" s="40"/>
      <c r="AV44" s="38">
        <v>4</v>
      </c>
      <c r="AW44" s="38"/>
      <c r="AX44" s="38"/>
      <c r="AY44" s="38"/>
      <c r="AZ44" s="38"/>
      <c r="BA44" s="38"/>
      <c r="BB44" s="41"/>
      <c r="BC44" s="39"/>
      <c r="BD44" s="38">
        <v>4</v>
      </c>
      <c r="BE44" s="38"/>
      <c r="BF44" s="38"/>
      <c r="BG44" s="38"/>
      <c r="BH44" s="38"/>
      <c r="BI44" s="38"/>
      <c r="BJ44" s="38"/>
      <c r="BK44" s="238">
        <f t="shared" si="5"/>
        <v>4</v>
      </c>
      <c r="BL44" s="240"/>
      <c r="BM44" s="16">
        <f t="shared" si="8"/>
        <v>4</v>
      </c>
      <c r="BN44" s="16">
        <f t="shared" si="9"/>
        <v>1</v>
      </c>
      <c r="BO44" s="16" t="str">
        <f t="shared" si="10"/>
        <v>to'g'ri</v>
      </c>
      <c r="BP44" s="16"/>
      <c r="BQ44" s="16">
        <f t="shared" si="11"/>
        <v>4</v>
      </c>
      <c r="BR44" s="16">
        <f t="shared" si="12"/>
        <v>60</v>
      </c>
      <c r="BS44" s="16">
        <f t="shared" si="13"/>
        <v>0</v>
      </c>
      <c r="BT44" s="16" t="str">
        <f t="shared" si="14"/>
        <v>to'g'ri</v>
      </c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</row>
    <row r="45" spans="1:83" ht="15.75">
      <c r="A45" s="267" t="s">
        <v>68</v>
      </c>
      <c r="B45" s="293"/>
      <c r="C45" s="294" t="s">
        <v>128</v>
      </c>
      <c r="D45" s="295"/>
      <c r="E45" s="295"/>
      <c r="F45" s="296" t="s">
        <v>127</v>
      </c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57"/>
      <c r="AC45" s="460">
        <v>120</v>
      </c>
      <c r="AD45" s="462"/>
      <c r="AE45" s="267"/>
      <c r="AF45" s="257"/>
      <c r="AG45" s="268">
        <f t="shared" si="7"/>
        <v>48</v>
      </c>
      <c r="AH45" s="257"/>
      <c r="AI45" s="268">
        <v>24</v>
      </c>
      <c r="AJ45" s="257"/>
      <c r="AK45" s="268">
        <v>12</v>
      </c>
      <c r="AL45" s="257"/>
      <c r="AM45" s="268">
        <v>12</v>
      </c>
      <c r="AN45" s="257"/>
      <c r="AO45" s="268"/>
      <c r="AP45" s="257"/>
      <c r="AQ45" s="268"/>
      <c r="AR45" s="259"/>
      <c r="AS45" s="301">
        <f t="shared" si="15"/>
        <v>72</v>
      </c>
      <c r="AT45" s="259"/>
      <c r="AU45" s="42">
        <v>3</v>
      </c>
      <c r="AV45" s="43"/>
      <c r="AW45" s="43"/>
      <c r="AX45" s="44"/>
      <c r="AY45" s="44"/>
      <c r="AZ45" s="44"/>
      <c r="BA45" s="44"/>
      <c r="BB45" s="45"/>
      <c r="BC45" s="42">
        <v>4</v>
      </c>
      <c r="BD45" s="43"/>
      <c r="BE45" s="43"/>
      <c r="BF45" s="44"/>
      <c r="BG45" s="44"/>
      <c r="BH45" s="44"/>
      <c r="BI45" s="44"/>
      <c r="BJ45" s="45"/>
      <c r="BK45" s="302">
        <f t="shared" si="5"/>
        <v>4</v>
      </c>
      <c r="BL45" s="259"/>
      <c r="BM45" s="6">
        <f t="shared" si="8"/>
        <v>4</v>
      </c>
      <c r="BN45" s="6">
        <f t="shared" si="9"/>
        <v>1</v>
      </c>
      <c r="BO45" s="6" t="str">
        <f t="shared" si="10"/>
        <v>to'g'ri</v>
      </c>
      <c r="BP45" s="6"/>
      <c r="BQ45" s="6">
        <f t="shared" si="11"/>
        <v>3</v>
      </c>
      <c r="BR45" s="6">
        <f t="shared" si="12"/>
        <v>45</v>
      </c>
      <c r="BS45" s="6">
        <f t="shared" si="13"/>
        <v>3</v>
      </c>
      <c r="BT45" s="6" t="str">
        <f t="shared" si="14"/>
        <v>xato</v>
      </c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</row>
    <row r="46" spans="1:83" ht="15.75">
      <c r="A46" s="267" t="s">
        <v>69</v>
      </c>
      <c r="B46" s="240"/>
      <c r="C46" s="303" t="s">
        <v>200</v>
      </c>
      <c r="D46" s="248"/>
      <c r="E46" s="235"/>
      <c r="F46" s="300" t="s">
        <v>129</v>
      </c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40"/>
      <c r="AC46" s="460">
        <f t="shared" si="6"/>
        <v>240</v>
      </c>
      <c r="AD46" s="461"/>
      <c r="AE46" s="267"/>
      <c r="AF46" s="266"/>
      <c r="AG46" s="268">
        <f t="shared" si="7"/>
        <v>96</v>
      </c>
      <c r="AH46" s="257"/>
      <c r="AI46" s="268"/>
      <c r="AJ46" s="266"/>
      <c r="AK46" s="268">
        <v>96</v>
      </c>
      <c r="AL46" s="266"/>
      <c r="AM46" s="268"/>
      <c r="AN46" s="266"/>
      <c r="AO46" s="268"/>
      <c r="AP46" s="266"/>
      <c r="AQ46" s="268"/>
      <c r="AR46" s="240"/>
      <c r="AS46" s="267">
        <f t="shared" si="15"/>
        <v>144</v>
      </c>
      <c r="AT46" s="240"/>
      <c r="AU46" s="40">
        <v>3</v>
      </c>
      <c r="AV46" s="38">
        <v>3</v>
      </c>
      <c r="AW46" s="39"/>
      <c r="AX46" s="38"/>
      <c r="AY46" s="38"/>
      <c r="AZ46" s="38"/>
      <c r="BA46" s="38"/>
      <c r="BB46" s="41"/>
      <c r="BC46" s="39">
        <v>4</v>
      </c>
      <c r="BD46" s="38">
        <v>4</v>
      </c>
      <c r="BE46" s="39"/>
      <c r="BF46" s="38"/>
      <c r="BG46" s="38"/>
      <c r="BH46" s="38"/>
      <c r="BI46" s="38"/>
      <c r="BJ46" s="38"/>
      <c r="BK46" s="238">
        <f t="shared" si="5"/>
        <v>8</v>
      </c>
      <c r="BL46" s="240"/>
      <c r="BM46" s="16">
        <f t="shared" si="8"/>
        <v>8</v>
      </c>
      <c r="BN46" s="16">
        <f t="shared" si="9"/>
        <v>1</v>
      </c>
      <c r="BO46" s="16" t="str">
        <f t="shared" si="10"/>
        <v>to'g'ri</v>
      </c>
      <c r="BP46" s="16"/>
      <c r="BQ46" s="16">
        <f t="shared" si="11"/>
        <v>6</v>
      </c>
      <c r="BR46" s="16">
        <f t="shared" si="12"/>
        <v>90</v>
      </c>
      <c r="BS46" s="16">
        <f t="shared" si="13"/>
        <v>6</v>
      </c>
      <c r="BT46" s="16" t="str">
        <f t="shared" si="14"/>
        <v>xato</v>
      </c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</row>
    <row r="47" spans="1:83" ht="15.75">
      <c r="A47" s="267" t="s">
        <v>70</v>
      </c>
      <c r="B47" s="259"/>
      <c r="C47" s="305" t="s">
        <v>131</v>
      </c>
      <c r="D47" s="293"/>
      <c r="E47" s="259"/>
      <c r="F47" s="300" t="s">
        <v>130</v>
      </c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59"/>
      <c r="AC47" s="460">
        <v>300</v>
      </c>
      <c r="AD47" s="463"/>
      <c r="AE47" s="267"/>
      <c r="AF47" s="257"/>
      <c r="AG47" s="268">
        <f>SUM(AI47:AP47)</f>
        <v>120</v>
      </c>
      <c r="AH47" s="257"/>
      <c r="AI47" s="268">
        <v>60</v>
      </c>
      <c r="AJ47" s="257"/>
      <c r="AK47" s="268">
        <v>30</v>
      </c>
      <c r="AL47" s="257"/>
      <c r="AM47" s="268">
        <v>30</v>
      </c>
      <c r="AN47" s="257"/>
      <c r="AO47" s="268"/>
      <c r="AP47" s="257"/>
      <c r="AQ47" s="268"/>
      <c r="AR47" s="259"/>
      <c r="AS47" s="267">
        <f t="shared" si="15"/>
        <v>180</v>
      </c>
      <c r="AT47" s="259"/>
      <c r="AU47" s="40">
        <v>4</v>
      </c>
      <c r="AV47" s="39">
        <v>4</v>
      </c>
      <c r="AW47" s="38"/>
      <c r="AX47" s="38"/>
      <c r="AY47" s="38"/>
      <c r="AZ47" s="38"/>
      <c r="BA47" s="38"/>
      <c r="BB47" s="41"/>
      <c r="BC47" s="39">
        <v>6</v>
      </c>
      <c r="BD47" s="39">
        <v>4</v>
      </c>
      <c r="BE47" s="38"/>
      <c r="BF47" s="38"/>
      <c r="BG47" s="38"/>
      <c r="BH47" s="38"/>
      <c r="BI47" s="38"/>
      <c r="BJ47" s="38"/>
      <c r="BK47" s="238">
        <f t="shared" si="5"/>
        <v>10</v>
      </c>
      <c r="BL47" s="259"/>
      <c r="BM47" s="6">
        <f t="shared" si="8"/>
        <v>10</v>
      </c>
      <c r="BN47" s="6">
        <f t="shared" si="9"/>
        <v>1</v>
      </c>
      <c r="BO47" s="6" t="str">
        <f t="shared" si="10"/>
        <v>to'g'ri</v>
      </c>
      <c r="BP47" s="6"/>
      <c r="BQ47" s="6">
        <f t="shared" si="11"/>
        <v>8</v>
      </c>
      <c r="BR47" s="6">
        <f t="shared" si="12"/>
        <v>120</v>
      </c>
      <c r="BS47" s="6">
        <f t="shared" si="13"/>
        <v>0</v>
      </c>
      <c r="BT47" s="6" t="str">
        <f t="shared" si="14"/>
        <v>to'g'ri</v>
      </c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</row>
    <row r="48" spans="1:83" ht="15.75">
      <c r="A48" s="267" t="s">
        <v>71</v>
      </c>
      <c r="B48" s="240"/>
      <c r="C48" s="305" t="s">
        <v>132</v>
      </c>
      <c r="D48" s="239"/>
      <c r="E48" s="240"/>
      <c r="F48" s="306" t="s">
        <v>133</v>
      </c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40"/>
      <c r="AC48" s="460">
        <v>420</v>
      </c>
      <c r="AD48" s="461"/>
      <c r="AE48" s="267"/>
      <c r="AF48" s="266"/>
      <c r="AG48" s="268">
        <f t="shared" ref="AG48:AG65" si="16">SUM(AI48:AP48)</f>
        <v>168</v>
      </c>
      <c r="AH48" s="257"/>
      <c r="AI48" s="268">
        <v>72</v>
      </c>
      <c r="AJ48" s="266"/>
      <c r="AK48" s="268">
        <v>96</v>
      </c>
      <c r="AL48" s="266"/>
      <c r="AM48" s="268"/>
      <c r="AN48" s="266"/>
      <c r="AO48" s="268"/>
      <c r="AP48" s="266"/>
      <c r="AQ48" s="268"/>
      <c r="AR48" s="240"/>
      <c r="AS48" s="267">
        <f t="shared" si="15"/>
        <v>252</v>
      </c>
      <c r="AT48" s="240"/>
      <c r="AU48" s="40">
        <v>5</v>
      </c>
      <c r="AV48" s="39">
        <v>3</v>
      </c>
      <c r="AW48" s="38">
        <v>3</v>
      </c>
      <c r="AX48" s="38"/>
      <c r="AY48" s="38"/>
      <c r="AZ48" s="38"/>
      <c r="BA48" s="38"/>
      <c r="BB48" s="41"/>
      <c r="BC48" s="39">
        <v>6</v>
      </c>
      <c r="BD48" s="39">
        <v>4</v>
      </c>
      <c r="BE48" s="38">
        <v>4</v>
      </c>
      <c r="BF48" s="38"/>
      <c r="BG48" s="38"/>
      <c r="BH48" s="38"/>
      <c r="BI48" s="38"/>
      <c r="BJ48" s="38"/>
      <c r="BK48" s="238">
        <f t="shared" si="5"/>
        <v>14</v>
      </c>
      <c r="BL48" s="240"/>
      <c r="BM48" s="16">
        <f t="shared" si="8"/>
        <v>14</v>
      </c>
      <c r="BN48" s="16">
        <f t="shared" si="9"/>
        <v>1</v>
      </c>
      <c r="BO48" s="16" t="str">
        <f t="shared" si="10"/>
        <v>to'g'ri</v>
      </c>
      <c r="BP48" s="16"/>
      <c r="BQ48" s="16">
        <f t="shared" si="11"/>
        <v>11</v>
      </c>
      <c r="BR48" s="16">
        <f t="shared" si="12"/>
        <v>165</v>
      </c>
      <c r="BS48" s="16">
        <f t="shared" si="13"/>
        <v>3</v>
      </c>
      <c r="BT48" s="16" t="str">
        <f t="shared" si="14"/>
        <v>xato</v>
      </c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</row>
    <row r="49" spans="1:83" ht="15.75">
      <c r="A49" s="267" t="s">
        <v>72</v>
      </c>
      <c r="B49" s="259"/>
      <c r="C49" s="305" t="s">
        <v>156</v>
      </c>
      <c r="D49" s="293"/>
      <c r="E49" s="259"/>
      <c r="F49" s="300" t="s">
        <v>73</v>
      </c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3"/>
      <c r="AB49" s="259"/>
      <c r="AC49" s="460">
        <v>120</v>
      </c>
      <c r="AD49" s="463"/>
      <c r="AE49" s="267"/>
      <c r="AF49" s="257"/>
      <c r="AG49" s="268">
        <f t="shared" si="16"/>
        <v>60</v>
      </c>
      <c r="AH49" s="257"/>
      <c r="AI49" s="268">
        <v>30</v>
      </c>
      <c r="AJ49" s="257"/>
      <c r="AK49" s="268"/>
      <c r="AL49" s="257"/>
      <c r="AM49" s="268"/>
      <c r="AN49" s="257"/>
      <c r="AO49" s="268">
        <v>30</v>
      </c>
      <c r="AP49" s="257"/>
      <c r="AQ49" s="268"/>
      <c r="AR49" s="259"/>
      <c r="AS49" s="267">
        <f t="shared" si="15"/>
        <v>60</v>
      </c>
      <c r="AT49" s="259"/>
      <c r="AU49" s="46">
        <v>4</v>
      </c>
      <c r="AV49" s="39"/>
      <c r="AW49" s="38"/>
      <c r="AX49" s="38"/>
      <c r="AY49" s="38"/>
      <c r="AZ49" s="38"/>
      <c r="BA49" s="38"/>
      <c r="BB49" s="41"/>
      <c r="BC49" s="38">
        <v>4</v>
      </c>
      <c r="BD49" s="39"/>
      <c r="BE49" s="38"/>
      <c r="BF49" s="38"/>
      <c r="BG49" s="38"/>
      <c r="BH49" s="38"/>
      <c r="BI49" s="38"/>
      <c r="BJ49" s="38"/>
      <c r="BK49" s="238">
        <f t="shared" si="5"/>
        <v>4</v>
      </c>
      <c r="BL49" s="259"/>
      <c r="BM49" s="6">
        <f t="shared" si="8"/>
        <v>4</v>
      </c>
      <c r="BN49" s="6">
        <f t="shared" si="9"/>
        <v>1</v>
      </c>
      <c r="BO49" s="6" t="str">
        <f t="shared" si="10"/>
        <v>to'g'ri</v>
      </c>
      <c r="BP49" s="6"/>
      <c r="BQ49" s="6">
        <f t="shared" si="11"/>
        <v>4</v>
      </c>
      <c r="BR49" s="6">
        <f t="shared" si="12"/>
        <v>60</v>
      </c>
      <c r="BS49" s="6">
        <f t="shared" si="13"/>
        <v>0</v>
      </c>
      <c r="BT49" s="6" t="str">
        <f t="shared" si="14"/>
        <v>to'g'ri</v>
      </c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</row>
    <row r="50" spans="1:83" ht="15.75">
      <c r="A50" s="267" t="s">
        <v>74</v>
      </c>
      <c r="B50" s="240"/>
      <c r="C50" s="305" t="s">
        <v>201</v>
      </c>
      <c r="D50" s="239"/>
      <c r="E50" s="240"/>
      <c r="F50" s="300" t="s">
        <v>75</v>
      </c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40"/>
      <c r="AC50" s="460">
        <f t="shared" si="6"/>
        <v>120</v>
      </c>
      <c r="AD50" s="461"/>
      <c r="AE50" s="267"/>
      <c r="AF50" s="266"/>
      <c r="AG50" s="268">
        <f t="shared" si="16"/>
        <v>48</v>
      </c>
      <c r="AH50" s="257"/>
      <c r="AI50" s="268">
        <v>24</v>
      </c>
      <c r="AJ50" s="266"/>
      <c r="AK50" s="268">
        <v>24</v>
      </c>
      <c r="AL50" s="266"/>
      <c r="AM50" s="268"/>
      <c r="AN50" s="266"/>
      <c r="AO50" s="268"/>
      <c r="AP50" s="266"/>
      <c r="AQ50" s="268"/>
      <c r="AR50" s="240"/>
      <c r="AS50" s="267">
        <f t="shared" si="15"/>
        <v>72</v>
      </c>
      <c r="AT50" s="240"/>
      <c r="AU50" s="46"/>
      <c r="AV50" s="39"/>
      <c r="AW50" s="38">
        <v>3</v>
      </c>
      <c r="AX50" s="38"/>
      <c r="AY50" s="38"/>
      <c r="AZ50" s="38"/>
      <c r="BA50" s="38"/>
      <c r="BB50" s="41"/>
      <c r="BC50" s="38"/>
      <c r="BD50" s="39"/>
      <c r="BE50" s="38">
        <v>4</v>
      </c>
      <c r="BF50" s="38"/>
      <c r="BG50" s="38"/>
      <c r="BH50" s="38"/>
      <c r="BI50" s="38"/>
      <c r="BJ50" s="38"/>
      <c r="BK50" s="238">
        <f t="shared" si="5"/>
        <v>4</v>
      </c>
      <c r="BL50" s="240"/>
      <c r="BM50" s="16">
        <f t="shared" si="8"/>
        <v>4</v>
      </c>
      <c r="BN50" s="16">
        <f t="shared" si="9"/>
        <v>1</v>
      </c>
      <c r="BO50" s="16" t="str">
        <f t="shared" si="10"/>
        <v>to'g'ri</v>
      </c>
      <c r="BP50" s="16"/>
      <c r="BQ50" s="16">
        <f t="shared" si="11"/>
        <v>3</v>
      </c>
      <c r="BR50" s="16">
        <f t="shared" si="12"/>
        <v>45</v>
      </c>
      <c r="BS50" s="16">
        <f t="shared" si="13"/>
        <v>3</v>
      </c>
      <c r="BT50" s="16" t="str">
        <f t="shared" si="14"/>
        <v>xato</v>
      </c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</row>
    <row r="51" spans="1:83" ht="15.75">
      <c r="A51" s="330" t="s">
        <v>76</v>
      </c>
      <c r="B51" s="259"/>
      <c r="C51" s="305" t="s">
        <v>77</v>
      </c>
      <c r="D51" s="293"/>
      <c r="E51" s="259"/>
      <c r="F51" s="300" t="s">
        <v>78</v>
      </c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  <c r="X51" s="293"/>
      <c r="Y51" s="293"/>
      <c r="Z51" s="293"/>
      <c r="AA51" s="293"/>
      <c r="AB51" s="259"/>
      <c r="AC51" s="460">
        <f t="shared" si="6"/>
        <v>120</v>
      </c>
      <c r="AD51" s="463"/>
      <c r="AE51" s="267"/>
      <c r="AF51" s="257"/>
      <c r="AG51" s="268">
        <f t="shared" si="16"/>
        <v>48</v>
      </c>
      <c r="AH51" s="257"/>
      <c r="AI51" s="268">
        <v>12</v>
      </c>
      <c r="AJ51" s="257"/>
      <c r="AK51" s="268">
        <v>36</v>
      </c>
      <c r="AL51" s="257"/>
      <c r="AM51" s="268"/>
      <c r="AN51" s="257"/>
      <c r="AO51" s="268"/>
      <c r="AP51" s="257"/>
      <c r="AQ51" s="268"/>
      <c r="AR51" s="259"/>
      <c r="AS51" s="267">
        <f t="shared" si="15"/>
        <v>72</v>
      </c>
      <c r="AT51" s="259"/>
      <c r="AU51" s="46"/>
      <c r="AV51" s="39">
        <v>3</v>
      </c>
      <c r="AW51" s="38"/>
      <c r="AX51" s="38"/>
      <c r="AY51" s="38"/>
      <c r="AZ51" s="38"/>
      <c r="BA51" s="38"/>
      <c r="BB51" s="41"/>
      <c r="BC51" s="38"/>
      <c r="BD51" s="39">
        <v>4</v>
      </c>
      <c r="BE51" s="38"/>
      <c r="BF51" s="38"/>
      <c r="BG51" s="38"/>
      <c r="BH51" s="38"/>
      <c r="BI51" s="38"/>
      <c r="BJ51" s="38"/>
      <c r="BK51" s="238">
        <f t="shared" si="5"/>
        <v>4</v>
      </c>
      <c r="BL51" s="259"/>
      <c r="BM51" s="6">
        <f t="shared" si="8"/>
        <v>4</v>
      </c>
      <c r="BN51" s="6">
        <f t="shared" si="9"/>
        <v>1</v>
      </c>
      <c r="BO51" s="6" t="str">
        <f t="shared" si="10"/>
        <v>to'g'ri</v>
      </c>
      <c r="BP51" s="6"/>
      <c r="BQ51" s="6">
        <f t="shared" si="11"/>
        <v>3</v>
      </c>
      <c r="BR51" s="6">
        <f t="shared" si="12"/>
        <v>45</v>
      </c>
      <c r="BS51" s="6">
        <f t="shared" si="13"/>
        <v>3</v>
      </c>
      <c r="BT51" s="6" t="str">
        <f t="shared" si="14"/>
        <v>xato</v>
      </c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</row>
    <row r="52" spans="1:83" ht="16.5" thickBot="1">
      <c r="A52" s="330" t="s">
        <v>79</v>
      </c>
      <c r="B52" s="240"/>
      <c r="C52" s="305" t="s">
        <v>202</v>
      </c>
      <c r="D52" s="239"/>
      <c r="E52" s="240"/>
      <c r="F52" s="300" t="s">
        <v>80</v>
      </c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40"/>
      <c r="AC52" s="460">
        <f t="shared" si="6"/>
        <v>120</v>
      </c>
      <c r="AD52" s="461"/>
      <c r="AE52" s="267"/>
      <c r="AF52" s="266"/>
      <c r="AG52" s="268">
        <f t="shared" si="16"/>
        <v>48</v>
      </c>
      <c r="AH52" s="257"/>
      <c r="AI52" s="268">
        <v>24</v>
      </c>
      <c r="AJ52" s="266"/>
      <c r="AK52" s="268">
        <v>12</v>
      </c>
      <c r="AL52" s="266"/>
      <c r="AM52" s="268">
        <v>12</v>
      </c>
      <c r="AN52" s="266"/>
      <c r="AO52" s="268"/>
      <c r="AP52" s="266"/>
      <c r="AQ52" s="268"/>
      <c r="AR52" s="240"/>
      <c r="AS52" s="307">
        <f t="shared" si="15"/>
        <v>72</v>
      </c>
      <c r="AT52" s="299"/>
      <c r="AU52" s="134"/>
      <c r="AV52" s="135"/>
      <c r="AW52" s="136"/>
      <c r="AX52" s="135">
        <v>3</v>
      </c>
      <c r="AY52" s="135"/>
      <c r="AZ52" s="135"/>
      <c r="BA52" s="135"/>
      <c r="BB52" s="137"/>
      <c r="BC52" s="135"/>
      <c r="BD52" s="135"/>
      <c r="BE52" s="136"/>
      <c r="BF52" s="135">
        <v>4</v>
      </c>
      <c r="BG52" s="135"/>
      <c r="BH52" s="135"/>
      <c r="BI52" s="135"/>
      <c r="BJ52" s="135"/>
      <c r="BK52" s="308">
        <f t="shared" si="5"/>
        <v>4</v>
      </c>
      <c r="BL52" s="299"/>
      <c r="BM52" s="16">
        <f t="shared" si="8"/>
        <v>4</v>
      </c>
      <c r="BN52" s="16">
        <f t="shared" si="9"/>
        <v>1</v>
      </c>
      <c r="BO52" s="16" t="str">
        <f t="shared" si="10"/>
        <v>to'g'ri</v>
      </c>
      <c r="BP52" s="16"/>
      <c r="BQ52" s="16">
        <f t="shared" si="11"/>
        <v>3</v>
      </c>
      <c r="BR52" s="16">
        <f t="shared" si="12"/>
        <v>45</v>
      </c>
      <c r="BS52" s="16">
        <f t="shared" si="13"/>
        <v>3</v>
      </c>
      <c r="BT52" s="16" t="str">
        <f t="shared" si="14"/>
        <v>xato</v>
      </c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</row>
    <row r="53" spans="1:83" ht="16.5" thickBot="1">
      <c r="A53" s="330" t="s">
        <v>81</v>
      </c>
      <c r="B53" s="259"/>
      <c r="C53" s="305" t="s">
        <v>203</v>
      </c>
      <c r="D53" s="293"/>
      <c r="E53" s="259"/>
      <c r="F53" s="300" t="s">
        <v>82</v>
      </c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59"/>
      <c r="AC53" s="460">
        <f t="shared" si="6"/>
        <v>120</v>
      </c>
      <c r="AD53" s="463"/>
      <c r="AE53" s="267"/>
      <c r="AF53" s="257"/>
      <c r="AG53" s="268">
        <f t="shared" si="16"/>
        <v>48</v>
      </c>
      <c r="AH53" s="257"/>
      <c r="AI53" s="268">
        <v>24</v>
      </c>
      <c r="AJ53" s="257"/>
      <c r="AK53" s="268">
        <v>24</v>
      </c>
      <c r="AL53" s="257"/>
      <c r="AM53" s="268"/>
      <c r="AN53" s="257"/>
      <c r="AO53" s="268"/>
      <c r="AP53" s="257"/>
      <c r="AQ53" s="268"/>
      <c r="AR53" s="293"/>
      <c r="AS53" s="464">
        <f t="shared" si="15"/>
        <v>72</v>
      </c>
      <c r="AT53" s="465"/>
      <c r="AU53" s="138"/>
      <c r="AV53" s="112"/>
      <c r="AW53" s="112"/>
      <c r="AX53" s="112"/>
      <c r="AY53" s="112"/>
      <c r="AZ53" s="112">
        <v>3</v>
      </c>
      <c r="BA53" s="114"/>
      <c r="BB53" s="112"/>
      <c r="BC53" s="112"/>
      <c r="BD53" s="112"/>
      <c r="BE53" s="112"/>
      <c r="BF53" s="112"/>
      <c r="BG53" s="112"/>
      <c r="BH53" s="112">
        <v>4</v>
      </c>
      <c r="BI53" s="114"/>
      <c r="BJ53" s="113"/>
      <c r="BK53" s="320">
        <f t="shared" si="5"/>
        <v>4</v>
      </c>
      <c r="BL53" s="324"/>
      <c r="BM53" s="6">
        <f t="shared" si="8"/>
        <v>4</v>
      </c>
      <c r="BN53" s="6">
        <f t="shared" si="9"/>
        <v>1</v>
      </c>
      <c r="BO53" s="6" t="str">
        <f t="shared" si="10"/>
        <v>to'g'ri</v>
      </c>
      <c r="BP53" s="6"/>
      <c r="BQ53" s="6">
        <f t="shared" si="11"/>
        <v>3</v>
      </c>
      <c r="BR53" s="6">
        <f t="shared" si="12"/>
        <v>45</v>
      </c>
      <c r="BS53" s="6">
        <f t="shared" si="13"/>
        <v>3</v>
      </c>
      <c r="BT53" s="6" t="str">
        <f t="shared" si="14"/>
        <v>xato</v>
      </c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</row>
    <row r="54" spans="1:83" ht="16.5" thickBot="1">
      <c r="A54" s="330" t="s">
        <v>83</v>
      </c>
      <c r="B54" s="240"/>
      <c r="C54" s="305" t="s">
        <v>204</v>
      </c>
      <c r="D54" s="239"/>
      <c r="E54" s="240"/>
      <c r="F54" s="300" t="s">
        <v>84</v>
      </c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40"/>
      <c r="AC54" s="460">
        <f t="shared" si="6"/>
        <v>120</v>
      </c>
      <c r="AD54" s="461"/>
      <c r="AE54" s="267"/>
      <c r="AF54" s="266"/>
      <c r="AG54" s="268">
        <f t="shared" si="16"/>
        <v>60</v>
      </c>
      <c r="AH54" s="257"/>
      <c r="AI54" s="268">
        <v>30</v>
      </c>
      <c r="AJ54" s="266"/>
      <c r="AK54" s="268"/>
      <c r="AL54" s="266"/>
      <c r="AM54" s="268"/>
      <c r="AN54" s="266"/>
      <c r="AO54" s="268">
        <v>30</v>
      </c>
      <c r="AP54" s="266"/>
      <c r="AQ54" s="268"/>
      <c r="AR54" s="239"/>
      <c r="AS54" s="464">
        <f t="shared" si="15"/>
        <v>60</v>
      </c>
      <c r="AT54" s="466"/>
      <c r="AU54" s="138"/>
      <c r="AV54" s="112"/>
      <c r="AW54" s="112"/>
      <c r="AX54" s="112"/>
      <c r="AY54" s="114">
        <v>4</v>
      </c>
      <c r="AZ54" s="112"/>
      <c r="BA54" s="112"/>
      <c r="BB54" s="112"/>
      <c r="BC54" s="112"/>
      <c r="BD54" s="112"/>
      <c r="BE54" s="112"/>
      <c r="BF54" s="112"/>
      <c r="BG54" s="114">
        <v>4</v>
      </c>
      <c r="BH54" s="112"/>
      <c r="BI54" s="112"/>
      <c r="BJ54" s="113"/>
      <c r="BK54" s="320">
        <f t="shared" si="5"/>
        <v>4</v>
      </c>
      <c r="BL54" s="310"/>
      <c r="BM54" s="16">
        <f t="shared" si="8"/>
        <v>4</v>
      </c>
      <c r="BN54" s="16">
        <f t="shared" si="9"/>
        <v>1</v>
      </c>
      <c r="BO54" s="16" t="str">
        <f t="shared" si="10"/>
        <v>to'g'ri</v>
      </c>
      <c r="BP54" s="16"/>
      <c r="BQ54" s="16">
        <f t="shared" si="11"/>
        <v>4</v>
      </c>
      <c r="BR54" s="16">
        <f t="shared" si="12"/>
        <v>60</v>
      </c>
      <c r="BS54" s="16">
        <f t="shared" si="13"/>
        <v>0</v>
      </c>
      <c r="BT54" s="16" t="str">
        <f t="shared" si="14"/>
        <v>to'g'ri</v>
      </c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</row>
    <row r="55" spans="1:83" ht="15.75">
      <c r="A55" s="330" t="s">
        <v>85</v>
      </c>
      <c r="B55" s="259"/>
      <c r="C55" s="305" t="s">
        <v>135</v>
      </c>
      <c r="D55" s="293"/>
      <c r="E55" s="259"/>
      <c r="F55" s="300" t="s">
        <v>86</v>
      </c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59"/>
      <c r="AC55" s="460">
        <f t="shared" si="6"/>
        <v>120</v>
      </c>
      <c r="AD55" s="463"/>
      <c r="AE55" s="267"/>
      <c r="AF55" s="257"/>
      <c r="AG55" s="268">
        <f t="shared" si="16"/>
        <v>48</v>
      </c>
      <c r="AH55" s="257"/>
      <c r="AI55" s="268">
        <v>24</v>
      </c>
      <c r="AJ55" s="257"/>
      <c r="AK55" s="268">
        <v>12</v>
      </c>
      <c r="AL55" s="257"/>
      <c r="AM55" s="268">
        <v>12</v>
      </c>
      <c r="AN55" s="257"/>
      <c r="AO55" s="268"/>
      <c r="AP55" s="257"/>
      <c r="AQ55" s="268"/>
      <c r="AR55" s="259"/>
      <c r="AS55" s="279">
        <f t="shared" si="15"/>
        <v>72</v>
      </c>
      <c r="AT55" s="228"/>
      <c r="AU55" s="46"/>
      <c r="AV55" s="38"/>
      <c r="AW55" s="38"/>
      <c r="AX55" s="38"/>
      <c r="AY55" s="38">
        <v>3</v>
      </c>
      <c r="AZ55" s="39"/>
      <c r="BA55" s="38"/>
      <c r="BB55" s="41"/>
      <c r="BC55" s="38"/>
      <c r="BD55" s="38"/>
      <c r="BE55" s="38"/>
      <c r="BF55" s="38"/>
      <c r="BG55" s="38">
        <v>4</v>
      </c>
      <c r="BH55" s="39"/>
      <c r="BI55" s="38"/>
      <c r="BJ55" s="38"/>
      <c r="BK55" s="291">
        <f t="shared" si="5"/>
        <v>4</v>
      </c>
      <c r="BL55" s="228"/>
      <c r="BM55" s="6">
        <f t="shared" si="8"/>
        <v>4</v>
      </c>
      <c r="BN55" s="6">
        <f t="shared" si="9"/>
        <v>1</v>
      </c>
      <c r="BO55" s="6" t="str">
        <f t="shared" si="10"/>
        <v>to'g'ri</v>
      </c>
      <c r="BP55" s="6"/>
      <c r="BQ55" s="6">
        <f t="shared" si="11"/>
        <v>3</v>
      </c>
      <c r="BR55" s="6">
        <f t="shared" si="12"/>
        <v>45</v>
      </c>
      <c r="BS55" s="6">
        <f t="shared" si="13"/>
        <v>3</v>
      </c>
      <c r="BT55" s="6" t="str">
        <f t="shared" si="14"/>
        <v>xato</v>
      </c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</row>
    <row r="56" spans="1:83" ht="15.75">
      <c r="A56" s="330" t="s">
        <v>87</v>
      </c>
      <c r="B56" s="240"/>
      <c r="C56" s="305" t="s">
        <v>136</v>
      </c>
      <c r="D56" s="239"/>
      <c r="E56" s="240"/>
      <c r="F56" s="300" t="s">
        <v>122</v>
      </c>
      <c r="G56" s="239"/>
      <c r="H56" s="239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40"/>
      <c r="AC56" s="460">
        <f t="shared" si="6"/>
        <v>120</v>
      </c>
      <c r="AD56" s="461"/>
      <c r="AE56" s="267"/>
      <c r="AF56" s="266"/>
      <c r="AG56" s="268">
        <f t="shared" si="16"/>
        <v>48</v>
      </c>
      <c r="AH56" s="257"/>
      <c r="AI56" s="268">
        <v>24</v>
      </c>
      <c r="AJ56" s="266"/>
      <c r="AK56" s="268">
        <v>12</v>
      </c>
      <c r="AL56" s="266"/>
      <c r="AM56" s="268">
        <v>12</v>
      </c>
      <c r="AN56" s="266"/>
      <c r="AO56" s="268"/>
      <c r="AP56" s="266"/>
      <c r="AQ56" s="268"/>
      <c r="AR56" s="240"/>
      <c r="AS56" s="267">
        <f t="shared" si="15"/>
        <v>72</v>
      </c>
      <c r="AT56" s="240"/>
      <c r="AU56" s="46"/>
      <c r="AV56" s="38"/>
      <c r="AW56" s="38"/>
      <c r="AX56" s="38"/>
      <c r="AY56" s="38"/>
      <c r="AZ56" s="38"/>
      <c r="BA56" s="38">
        <v>3</v>
      </c>
      <c r="BB56" s="47"/>
      <c r="BC56" s="38"/>
      <c r="BD56" s="38"/>
      <c r="BE56" s="38"/>
      <c r="BF56" s="38"/>
      <c r="BG56" s="38"/>
      <c r="BH56" s="38"/>
      <c r="BI56" s="38">
        <v>4</v>
      </c>
      <c r="BJ56" s="39"/>
      <c r="BK56" s="238">
        <f t="shared" si="5"/>
        <v>4</v>
      </c>
      <c r="BL56" s="240"/>
      <c r="BM56" s="16">
        <f t="shared" si="8"/>
        <v>4</v>
      </c>
      <c r="BN56" s="16">
        <f t="shared" si="9"/>
        <v>1</v>
      </c>
      <c r="BO56" s="16" t="str">
        <f t="shared" si="10"/>
        <v>to'g'ri</v>
      </c>
      <c r="BP56" s="16"/>
      <c r="BQ56" s="16">
        <f t="shared" si="11"/>
        <v>3</v>
      </c>
      <c r="BR56" s="16">
        <f t="shared" si="12"/>
        <v>45</v>
      </c>
      <c r="BS56" s="16">
        <f t="shared" si="13"/>
        <v>3</v>
      </c>
      <c r="BT56" s="16" t="str">
        <f t="shared" si="14"/>
        <v>xato</v>
      </c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</row>
    <row r="57" spans="1:83" ht="15.75">
      <c r="A57" s="267" t="s">
        <v>88</v>
      </c>
      <c r="B57" s="259"/>
      <c r="C57" s="331" t="s">
        <v>205</v>
      </c>
      <c r="D57" s="293"/>
      <c r="E57" s="259"/>
      <c r="F57" s="306" t="s">
        <v>157</v>
      </c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59"/>
      <c r="AC57" s="460">
        <f t="shared" si="6"/>
        <v>120</v>
      </c>
      <c r="AD57" s="463"/>
      <c r="AE57" s="301"/>
      <c r="AF57" s="257"/>
      <c r="AG57" s="268">
        <f t="shared" si="16"/>
        <v>48</v>
      </c>
      <c r="AH57" s="257"/>
      <c r="AI57" s="268">
        <v>24</v>
      </c>
      <c r="AJ57" s="257"/>
      <c r="AK57" s="268">
        <v>12</v>
      </c>
      <c r="AL57" s="257"/>
      <c r="AM57" s="268">
        <v>12</v>
      </c>
      <c r="AN57" s="257"/>
      <c r="AO57" s="268"/>
      <c r="AP57" s="257"/>
      <c r="AQ57" s="268"/>
      <c r="AR57" s="257"/>
      <c r="AS57" s="267">
        <f>AC57-AG57</f>
        <v>72</v>
      </c>
      <c r="AT57" s="240"/>
      <c r="AU57" s="22"/>
      <c r="AV57" s="23"/>
      <c r="AW57" s="23"/>
      <c r="AX57" s="23">
        <v>3</v>
      </c>
      <c r="AY57" s="23"/>
      <c r="AZ57" s="23"/>
      <c r="BA57" s="23"/>
      <c r="BB57" s="24"/>
      <c r="BC57" s="22"/>
      <c r="BD57" s="23"/>
      <c r="BE57" s="23"/>
      <c r="BF57" s="23">
        <v>4</v>
      </c>
      <c r="BG57" s="23"/>
      <c r="BH57" s="23"/>
      <c r="BI57" s="23"/>
      <c r="BJ57" s="24"/>
      <c r="BK57" s="238">
        <f t="shared" si="5"/>
        <v>4</v>
      </c>
      <c r="BL57" s="259"/>
      <c r="BM57" s="6">
        <f t="shared" si="8"/>
        <v>4</v>
      </c>
      <c r="BN57" s="6">
        <f t="shared" si="9"/>
        <v>1</v>
      </c>
      <c r="BO57" s="6" t="str">
        <f t="shared" si="10"/>
        <v>to'g'ri</v>
      </c>
      <c r="BP57" s="6"/>
      <c r="BQ57" s="6">
        <f t="shared" si="11"/>
        <v>3</v>
      </c>
      <c r="BR57" s="6">
        <f t="shared" si="12"/>
        <v>45</v>
      </c>
      <c r="BS57" s="6">
        <f t="shared" si="13"/>
        <v>3</v>
      </c>
      <c r="BT57" s="6" t="str">
        <f t="shared" si="14"/>
        <v>xato</v>
      </c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</row>
    <row r="58" spans="1:83" ht="15.75">
      <c r="A58" s="330" t="s">
        <v>89</v>
      </c>
      <c r="B58" s="240"/>
      <c r="C58" s="305" t="s">
        <v>138</v>
      </c>
      <c r="D58" s="239"/>
      <c r="E58" s="240"/>
      <c r="F58" s="300" t="s">
        <v>137</v>
      </c>
      <c r="G58" s="239"/>
      <c r="H58" s="239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40"/>
      <c r="AC58" s="460">
        <v>270</v>
      </c>
      <c r="AD58" s="461"/>
      <c r="AE58" s="267"/>
      <c r="AF58" s="266"/>
      <c r="AG58" s="268">
        <f t="shared" si="16"/>
        <v>108</v>
      </c>
      <c r="AH58" s="257"/>
      <c r="AI58" s="268">
        <v>48</v>
      </c>
      <c r="AJ58" s="266"/>
      <c r="AK58" s="268">
        <v>30</v>
      </c>
      <c r="AL58" s="266"/>
      <c r="AM58" s="268">
        <v>30</v>
      </c>
      <c r="AN58" s="266"/>
      <c r="AO58" s="268"/>
      <c r="AP58" s="266"/>
      <c r="AQ58" s="268"/>
      <c r="AR58" s="240"/>
      <c r="AS58" s="267">
        <f t="shared" ref="AS58:AS65" si="17">AC58-AG58</f>
        <v>162</v>
      </c>
      <c r="AT58" s="240"/>
      <c r="AU58" s="22"/>
      <c r="AV58" s="23"/>
      <c r="AW58" s="23">
        <v>4</v>
      </c>
      <c r="AX58" s="23">
        <v>4</v>
      </c>
      <c r="AY58" s="23"/>
      <c r="AZ58" s="23"/>
      <c r="BA58" s="23"/>
      <c r="BB58" s="24"/>
      <c r="BC58" s="22"/>
      <c r="BD58" s="23"/>
      <c r="BE58" s="23">
        <v>4</v>
      </c>
      <c r="BF58" s="23">
        <v>5</v>
      </c>
      <c r="BG58" s="23"/>
      <c r="BH58" s="23"/>
      <c r="BI58" s="23"/>
      <c r="BJ58" s="24"/>
      <c r="BK58" s="238">
        <f t="shared" si="5"/>
        <v>9</v>
      </c>
      <c r="BL58" s="240"/>
      <c r="BM58" s="48">
        <f t="shared" si="8"/>
        <v>9</v>
      </c>
      <c r="BN58" s="48">
        <f t="shared" si="9"/>
        <v>1</v>
      </c>
      <c r="BO58" s="48" t="str">
        <f t="shared" si="10"/>
        <v>to'g'ri</v>
      </c>
      <c r="BP58" s="48"/>
      <c r="BQ58" s="48">
        <f t="shared" si="11"/>
        <v>8</v>
      </c>
      <c r="BR58" s="48">
        <f t="shared" si="12"/>
        <v>120</v>
      </c>
      <c r="BS58" s="48">
        <f t="shared" si="13"/>
        <v>-12</v>
      </c>
      <c r="BT58" s="48" t="str">
        <f t="shared" si="14"/>
        <v>xato</v>
      </c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</row>
    <row r="59" spans="1:83" ht="15.75">
      <c r="A59" s="330" t="s">
        <v>90</v>
      </c>
      <c r="B59" s="259"/>
      <c r="C59" s="305" t="s">
        <v>139</v>
      </c>
      <c r="D59" s="293"/>
      <c r="E59" s="259"/>
      <c r="F59" s="300" t="s">
        <v>140</v>
      </c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59"/>
      <c r="AC59" s="460">
        <v>330</v>
      </c>
      <c r="AD59" s="463"/>
      <c r="AE59" s="267"/>
      <c r="AF59" s="257"/>
      <c r="AG59" s="268">
        <f t="shared" si="16"/>
        <v>132</v>
      </c>
      <c r="AH59" s="257"/>
      <c r="AI59" s="268">
        <v>48</v>
      </c>
      <c r="AJ59" s="257"/>
      <c r="AK59" s="268">
        <v>48</v>
      </c>
      <c r="AL59" s="257"/>
      <c r="AM59" s="268">
        <v>36</v>
      </c>
      <c r="AN59" s="257"/>
      <c r="AO59" s="268"/>
      <c r="AP59" s="257"/>
      <c r="AQ59" s="268"/>
      <c r="AR59" s="259"/>
      <c r="AS59" s="267">
        <f t="shared" si="17"/>
        <v>198</v>
      </c>
      <c r="AT59" s="259"/>
      <c r="AU59" s="22"/>
      <c r="AV59" s="23">
        <v>4</v>
      </c>
      <c r="AW59" s="23">
        <v>3</v>
      </c>
      <c r="AX59" s="23"/>
      <c r="AY59" s="23"/>
      <c r="AZ59" s="23"/>
      <c r="BA59" s="23"/>
      <c r="BB59" s="24"/>
      <c r="BC59" s="22"/>
      <c r="BD59" s="23">
        <v>6</v>
      </c>
      <c r="BE59" s="23">
        <v>5</v>
      </c>
      <c r="BF59" s="23"/>
      <c r="BG59" s="23"/>
      <c r="BH59" s="23"/>
      <c r="BI59" s="23"/>
      <c r="BJ59" s="24"/>
      <c r="BK59" s="238">
        <f t="shared" si="5"/>
        <v>11</v>
      </c>
      <c r="BL59" s="259"/>
      <c r="BM59" s="6">
        <f t="shared" si="8"/>
        <v>11</v>
      </c>
      <c r="BN59" s="6">
        <f t="shared" si="9"/>
        <v>1</v>
      </c>
      <c r="BO59" s="6" t="str">
        <f t="shared" si="10"/>
        <v>to'g'ri</v>
      </c>
      <c r="BP59" s="6"/>
      <c r="BQ59" s="6">
        <f t="shared" si="11"/>
        <v>7</v>
      </c>
      <c r="BR59" s="6">
        <f t="shared" si="12"/>
        <v>105</v>
      </c>
      <c r="BS59" s="6">
        <f t="shared" si="13"/>
        <v>27</v>
      </c>
      <c r="BT59" s="6" t="str">
        <f t="shared" si="14"/>
        <v>xato</v>
      </c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</row>
    <row r="60" spans="1:83" ht="15.75">
      <c r="A60" s="330" t="s">
        <v>91</v>
      </c>
      <c r="B60" s="240"/>
      <c r="C60" s="305" t="s">
        <v>141</v>
      </c>
      <c r="D60" s="239"/>
      <c r="E60" s="240"/>
      <c r="F60" s="300" t="s">
        <v>142</v>
      </c>
      <c r="G60" s="239"/>
      <c r="H60" s="239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  <c r="T60" s="239"/>
      <c r="U60" s="239"/>
      <c r="V60" s="239"/>
      <c r="W60" s="239"/>
      <c r="X60" s="239"/>
      <c r="Y60" s="239"/>
      <c r="Z60" s="239"/>
      <c r="AA60" s="239"/>
      <c r="AB60" s="240"/>
      <c r="AC60" s="460">
        <v>180</v>
      </c>
      <c r="AD60" s="461"/>
      <c r="AE60" s="267"/>
      <c r="AF60" s="266"/>
      <c r="AG60" s="268">
        <f t="shared" si="16"/>
        <v>72</v>
      </c>
      <c r="AH60" s="257"/>
      <c r="AI60" s="268">
        <v>24</v>
      </c>
      <c r="AJ60" s="257"/>
      <c r="AK60" s="268">
        <v>48</v>
      </c>
      <c r="AL60" s="257"/>
      <c r="AM60" s="268"/>
      <c r="AN60" s="257"/>
      <c r="AO60" s="268"/>
      <c r="AP60" s="266"/>
      <c r="AQ60" s="268"/>
      <c r="AR60" s="240"/>
      <c r="AS60" s="267">
        <f t="shared" si="17"/>
        <v>108</v>
      </c>
      <c r="AT60" s="240"/>
      <c r="AU60" s="22">
        <v>5</v>
      </c>
      <c r="AV60" s="23"/>
      <c r="AW60" s="23"/>
      <c r="AX60" s="23"/>
      <c r="AY60" s="23"/>
      <c r="AZ60" s="23"/>
      <c r="BA60" s="23"/>
      <c r="BB60" s="24"/>
      <c r="BC60" s="22">
        <v>6</v>
      </c>
      <c r="BD60" s="23"/>
      <c r="BE60" s="23"/>
      <c r="BF60" s="23"/>
      <c r="BG60" s="23"/>
      <c r="BH60" s="23"/>
      <c r="BI60" s="23"/>
      <c r="BJ60" s="24"/>
      <c r="BK60" s="238">
        <f t="shared" si="5"/>
        <v>6</v>
      </c>
      <c r="BL60" s="240"/>
      <c r="BM60" s="16">
        <f t="shared" si="8"/>
        <v>6</v>
      </c>
      <c r="BN60" s="16">
        <f t="shared" si="9"/>
        <v>1</v>
      </c>
      <c r="BO60" s="16" t="str">
        <f t="shared" si="10"/>
        <v>to'g'ri</v>
      </c>
      <c r="BP60" s="16"/>
      <c r="BQ60" s="16">
        <f t="shared" si="11"/>
        <v>5</v>
      </c>
      <c r="BR60" s="16">
        <f t="shared" si="12"/>
        <v>75</v>
      </c>
      <c r="BS60" s="16">
        <f t="shared" si="13"/>
        <v>-3</v>
      </c>
      <c r="BT60" s="16" t="str">
        <f t="shared" si="14"/>
        <v>xato</v>
      </c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</row>
    <row r="61" spans="1:83" ht="15.75">
      <c r="A61" s="330" t="s">
        <v>92</v>
      </c>
      <c r="B61" s="259"/>
      <c r="C61" s="305" t="s">
        <v>159</v>
      </c>
      <c r="D61" s="293"/>
      <c r="E61" s="259"/>
      <c r="F61" s="300" t="s">
        <v>158</v>
      </c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59"/>
      <c r="AC61" s="460">
        <v>300</v>
      </c>
      <c r="AD61" s="463"/>
      <c r="AE61" s="267"/>
      <c r="AF61" s="257"/>
      <c r="AG61" s="268">
        <f t="shared" si="16"/>
        <v>120</v>
      </c>
      <c r="AH61" s="257"/>
      <c r="AI61" s="268">
        <v>60</v>
      </c>
      <c r="AJ61" s="257"/>
      <c r="AK61" s="268">
        <v>30</v>
      </c>
      <c r="AL61" s="257"/>
      <c r="AM61" s="268">
        <v>30</v>
      </c>
      <c r="AN61" s="257"/>
      <c r="AO61" s="268"/>
      <c r="AP61" s="257"/>
      <c r="AQ61" s="268" t="s">
        <v>154</v>
      </c>
      <c r="AR61" s="259"/>
      <c r="AS61" s="267">
        <f t="shared" si="17"/>
        <v>180</v>
      </c>
      <c r="AT61" s="259"/>
      <c r="AU61" s="22"/>
      <c r="AV61" s="23"/>
      <c r="AW61" s="23"/>
      <c r="AX61" s="23"/>
      <c r="AY61" s="23"/>
      <c r="AZ61" s="23">
        <v>4</v>
      </c>
      <c r="BA61" s="23">
        <v>4</v>
      </c>
      <c r="BB61" s="24"/>
      <c r="BC61" s="22"/>
      <c r="BD61" s="23"/>
      <c r="BE61" s="23"/>
      <c r="BF61" s="23"/>
      <c r="BG61" s="23"/>
      <c r="BH61" s="23">
        <v>5</v>
      </c>
      <c r="BI61" s="23">
        <v>5</v>
      </c>
      <c r="BJ61" s="24"/>
      <c r="BK61" s="238">
        <f t="shared" si="5"/>
        <v>10</v>
      </c>
      <c r="BL61" s="259"/>
      <c r="BM61" s="6">
        <f t="shared" si="8"/>
        <v>10</v>
      </c>
      <c r="BN61" s="6">
        <f t="shared" si="9"/>
        <v>1</v>
      </c>
      <c r="BO61" s="6" t="str">
        <f t="shared" si="10"/>
        <v>to'g'ri</v>
      </c>
      <c r="BP61" s="6"/>
      <c r="BQ61" s="6">
        <f t="shared" si="11"/>
        <v>8</v>
      </c>
      <c r="BR61" s="6">
        <f t="shared" si="12"/>
        <v>120</v>
      </c>
      <c r="BS61" s="6">
        <f t="shared" si="13"/>
        <v>0</v>
      </c>
      <c r="BT61" s="6" t="str">
        <f t="shared" si="14"/>
        <v>to'g'ri</v>
      </c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</row>
    <row r="62" spans="1:83" ht="15.75">
      <c r="A62" s="330" t="s">
        <v>93</v>
      </c>
      <c r="B62" s="240"/>
      <c r="C62" s="305" t="s">
        <v>160</v>
      </c>
      <c r="D62" s="239"/>
      <c r="E62" s="240"/>
      <c r="F62" s="300" t="s">
        <v>164</v>
      </c>
      <c r="G62" s="239"/>
      <c r="H62" s="239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40"/>
      <c r="AC62" s="460">
        <v>270</v>
      </c>
      <c r="AD62" s="461"/>
      <c r="AE62" s="267"/>
      <c r="AF62" s="266"/>
      <c r="AG62" s="268">
        <f t="shared" si="16"/>
        <v>108</v>
      </c>
      <c r="AH62" s="257"/>
      <c r="AI62" s="268">
        <v>60</v>
      </c>
      <c r="AJ62" s="266"/>
      <c r="AK62" s="268">
        <v>24</v>
      </c>
      <c r="AL62" s="266"/>
      <c r="AM62" s="268">
        <v>24</v>
      </c>
      <c r="AN62" s="266"/>
      <c r="AO62" s="268"/>
      <c r="AP62" s="266"/>
      <c r="AQ62" s="268" t="s">
        <v>155</v>
      </c>
      <c r="AR62" s="240"/>
      <c r="AS62" s="267">
        <f t="shared" si="17"/>
        <v>162</v>
      </c>
      <c r="AT62" s="240"/>
      <c r="AU62" s="22"/>
      <c r="AV62" s="23"/>
      <c r="AW62" s="23"/>
      <c r="AX62" s="23"/>
      <c r="AY62" s="23"/>
      <c r="AZ62" s="23">
        <v>3</v>
      </c>
      <c r="BA62" s="23">
        <v>3</v>
      </c>
      <c r="BB62" s="24"/>
      <c r="BC62" s="22"/>
      <c r="BD62" s="23"/>
      <c r="BE62" s="23"/>
      <c r="BF62" s="23"/>
      <c r="BG62" s="23"/>
      <c r="BH62" s="23">
        <v>4</v>
      </c>
      <c r="BI62" s="23">
        <v>5</v>
      </c>
      <c r="BJ62" s="24"/>
      <c r="BK62" s="238">
        <f t="shared" si="5"/>
        <v>9</v>
      </c>
      <c r="BL62" s="240"/>
      <c r="BM62" s="16">
        <f t="shared" si="8"/>
        <v>9</v>
      </c>
      <c r="BN62" s="16">
        <f t="shared" si="9"/>
        <v>1</v>
      </c>
      <c r="BO62" s="16" t="str">
        <f t="shared" si="10"/>
        <v>to'g'ri</v>
      </c>
      <c r="BP62" s="16"/>
      <c r="BQ62" s="16">
        <f t="shared" si="11"/>
        <v>6</v>
      </c>
      <c r="BR62" s="16">
        <f t="shared" si="12"/>
        <v>90</v>
      </c>
      <c r="BS62" s="16">
        <f t="shared" si="13"/>
        <v>18</v>
      </c>
      <c r="BT62" s="16" t="str">
        <f t="shared" si="14"/>
        <v>xato</v>
      </c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</row>
    <row r="63" spans="1:83" ht="15.75">
      <c r="A63" s="330" t="s">
        <v>94</v>
      </c>
      <c r="B63" s="259"/>
      <c r="C63" s="305" t="s">
        <v>161</v>
      </c>
      <c r="D63" s="293"/>
      <c r="E63" s="259"/>
      <c r="F63" s="300" t="s">
        <v>165</v>
      </c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293"/>
      <c r="AB63" s="259"/>
      <c r="AC63" s="460">
        <v>300</v>
      </c>
      <c r="AD63" s="463"/>
      <c r="AE63" s="267"/>
      <c r="AF63" s="257"/>
      <c r="AG63" s="268">
        <f t="shared" si="16"/>
        <v>120</v>
      </c>
      <c r="AH63" s="257"/>
      <c r="AI63" s="268">
        <v>60</v>
      </c>
      <c r="AJ63" s="257"/>
      <c r="AK63" s="268">
        <v>30</v>
      </c>
      <c r="AL63" s="257"/>
      <c r="AM63" s="268">
        <v>30</v>
      </c>
      <c r="AN63" s="257"/>
      <c r="AO63" s="268"/>
      <c r="AP63" s="257"/>
      <c r="AQ63" s="268"/>
      <c r="AR63" s="259"/>
      <c r="AS63" s="267">
        <f t="shared" si="17"/>
        <v>180</v>
      </c>
      <c r="AT63" s="259"/>
      <c r="AU63" s="22"/>
      <c r="AV63" s="23"/>
      <c r="AW63" s="23"/>
      <c r="AX63" s="23">
        <v>4</v>
      </c>
      <c r="AY63" s="23">
        <v>4</v>
      </c>
      <c r="AZ63" s="23"/>
      <c r="BA63" s="23"/>
      <c r="BB63" s="24"/>
      <c r="BC63" s="22"/>
      <c r="BD63" s="23"/>
      <c r="BE63" s="23"/>
      <c r="BF63" s="23">
        <v>6</v>
      </c>
      <c r="BG63" s="23">
        <v>4</v>
      </c>
      <c r="BH63" s="23"/>
      <c r="BI63" s="23"/>
      <c r="BJ63" s="24"/>
      <c r="BK63" s="238">
        <f t="shared" si="5"/>
        <v>10</v>
      </c>
      <c r="BL63" s="259"/>
      <c r="BM63" s="6">
        <f t="shared" si="8"/>
        <v>10</v>
      </c>
      <c r="BN63" s="6">
        <f t="shared" si="9"/>
        <v>1</v>
      </c>
      <c r="BO63" s="6" t="str">
        <f t="shared" si="10"/>
        <v>to'g'ri</v>
      </c>
      <c r="BP63" s="6"/>
      <c r="BQ63" s="6">
        <f t="shared" si="11"/>
        <v>8</v>
      </c>
      <c r="BR63" s="6">
        <f t="shared" si="12"/>
        <v>120</v>
      </c>
      <c r="BS63" s="6">
        <f t="shared" si="13"/>
        <v>0</v>
      </c>
      <c r="BT63" s="6" t="str">
        <f t="shared" si="14"/>
        <v>to'g'ri</v>
      </c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</row>
    <row r="64" spans="1:83" ht="15.75">
      <c r="A64" s="267" t="s">
        <v>95</v>
      </c>
      <c r="B64" s="240"/>
      <c r="C64" s="305" t="s">
        <v>162</v>
      </c>
      <c r="D64" s="239"/>
      <c r="E64" s="240"/>
      <c r="F64" s="300" t="s">
        <v>166</v>
      </c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40"/>
      <c r="AC64" s="460">
        <v>180</v>
      </c>
      <c r="AD64" s="461"/>
      <c r="AE64" s="267"/>
      <c r="AF64" s="266"/>
      <c r="AG64" s="268">
        <f t="shared" si="16"/>
        <v>72</v>
      </c>
      <c r="AH64" s="257"/>
      <c r="AI64" s="268">
        <v>36</v>
      </c>
      <c r="AJ64" s="266"/>
      <c r="AK64" s="268">
        <v>24</v>
      </c>
      <c r="AL64" s="266"/>
      <c r="AM64" s="268">
        <v>12</v>
      </c>
      <c r="AN64" s="266"/>
      <c r="AO64" s="268"/>
      <c r="AP64" s="266"/>
      <c r="AQ64" s="268"/>
      <c r="AR64" s="240"/>
      <c r="AS64" s="267">
        <f t="shared" si="17"/>
        <v>108</v>
      </c>
      <c r="AT64" s="240"/>
      <c r="AU64" s="22"/>
      <c r="AV64" s="23"/>
      <c r="AW64" s="23"/>
      <c r="AX64" s="23"/>
      <c r="AY64" s="23"/>
      <c r="AZ64" s="23"/>
      <c r="BA64" s="23">
        <v>5</v>
      </c>
      <c r="BB64" s="24"/>
      <c r="BC64" s="22"/>
      <c r="BD64" s="23"/>
      <c r="BE64" s="23"/>
      <c r="BF64" s="23"/>
      <c r="BG64" s="23"/>
      <c r="BH64" s="23"/>
      <c r="BI64" s="23">
        <v>6</v>
      </c>
      <c r="BJ64" s="24"/>
      <c r="BK64" s="238">
        <f t="shared" si="5"/>
        <v>6</v>
      </c>
      <c r="BL64" s="240"/>
      <c r="BM64" s="16">
        <f t="shared" si="8"/>
        <v>6</v>
      </c>
      <c r="BN64" s="16">
        <f t="shared" si="9"/>
        <v>1</v>
      </c>
      <c r="BO64" s="16" t="str">
        <f t="shared" si="10"/>
        <v>to'g'ri</v>
      </c>
      <c r="BP64" s="16"/>
      <c r="BQ64" s="16">
        <f t="shared" si="11"/>
        <v>5</v>
      </c>
      <c r="BR64" s="16">
        <f t="shared" si="12"/>
        <v>75</v>
      </c>
      <c r="BS64" s="16">
        <f t="shared" si="13"/>
        <v>-3</v>
      </c>
      <c r="BT64" s="16" t="str">
        <f t="shared" si="14"/>
        <v>xato</v>
      </c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</row>
    <row r="65" spans="1:83" ht="16.5" thickBot="1">
      <c r="A65" s="330" t="s">
        <v>96</v>
      </c>
      <c r="B65" s="259"/>
      <c r="C65" s="297" t="s">
        <v>163</v>
      </c>
      <c r="D65" s="244"/>
      <c r="E65" s="253"/>
      <c r="F65" s="300" t="s">
        <v>167</v>
      </c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59"/>
      <c r="AC65" s="467">
        <v>180</v>
      </c>
      <c r="AD65" s="468"/>
      <c r="AE65" s="307"/>
      <c r="AF65" s="245"/>
      <c r="AG65" s="268">
        <f t="shared" si="16"/>
        <v>72</v>
      </c>
      <c r="AH65" s="257"/>
      <c r="AI65" s="304">
        <v>36</v>
      </c>
      <c r="AJ65" s="245"/>
      <c r="AK65" s="304">
        <v>24</v>
      </c>
      <c r="AL65" s="245"/>
      <c r="AM65" s="304">
        <v>12</v>
      </c>
      <c r="AN65" s="245"/>
      <c r="AO65" s="304"/>
      <c r="AP65" s="245"/>
      <c r="AQ65" s="304"/>
      <c r="AR65" s="253"/>
      <c r="AS65" s="307">
        <f t="shared" si="17"/>
        <v>108</v>
      </c>
      <c r="AT65" s="253"/>
      <c r="AU65" s="49"/>
      <c r="AV65" s="50"/>
      <c r="AW65" s="50"/>
      <c r="AX65" s="50"/>
      <c r="AY65" s="23"/>
      <c r="AZ65" s="50"/>
      <c r="BA65" s="50">
        <v>5</v>
      </c>
      <c r="BB65" s="51"/>
      <c r="BC65" s="49"/>
      <c r="BD65" s="50"/>
      <c r="BE65" s="50"/>
      <c r="BF65" s="50"/>
      <c r="BG65" s="23"/>
      <c r="BH65" s="50"/>
      <c r="BI65" s="50">
        <v>6</v>
      </c>
      <c r="BJ65" s="51"/>
      <c r="BK65" s="308">
        <f t="shared" si="5"/>
        <v>6</v>
      </c>
      <c r="BL65" s="253"/>
      <c r="BM65" s="6">
        <f t="shared" si="8"/>
        <v>6</v>
      </c>
      <c r="BN65" s="6">
        <f t="shared" si="9"/>
        <v>1</v>
      </c>
      <c r="BO65" s="6" t="str">
        <f t="shared" si="10"/>
        <v>to'g'ri</v>
      </c>
      <c r="BP65" s="6"/>
      <c r="BQ65" s="6">
        <f t="shared" si="11"/>
        <v>5</v>
      </c>
      <c r="BR65" s="6">
        <f t="shared" si="12"/>
        <v>75</v>
      </c>
      <c r="BS65" s="6">
        <f t="shared" si="13"/>
        <v>-3</v>
      </c>
      <c r="BT65" s="6" t="str">
        <f t="shared" si="14"/>
        <v>xato</v>
      </c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</row>
    <row r="66" spans="1:83" ht="16.5" thickBot="1">
      <c r="A66" s="278" t="s">
        <v>97</v>
      </c>
      <c r="B66" s="332"/>
      <c r="C66" s="274"/>
      <c r="D66" s="333"/>
      <c r="E66" s="332"/>
      <c r="F66" s="277" t="s">
        <v>98</v>
      </c>
      <c r="G66" s="333"/>
      <c r="H66" s="333"/>
      <c r="I66" s="333"/>
      <c r="J66" s="333"/>
      <c r="K66" s="333"/>
      <c r="L66" s="333"/>
      <c r="M66" s="333"/>
      <c r="N66" s="333"/>
      <c r="O66" s="333"/>
      <c r="P66" s="333"/>
      <c r="Q66" s="333"/>
      <c r="R66" s="333"/>
      <c r="S66" s="333"/>
      <c r="T66" s="333"/>
      <c r="U66" s="333"/>
      <c r="V66" s="333"/>
      <c r="W66" s="333"/>
      <c r="X66" s="333"/>
      <c r="Y66" s="333"/>
      <c r="Z66" s="333"/>
      <c r="AA66" s="333"/>
      <c r="AB66" s="332"/>
      <c r="AC66" s="278">
        <f>SUM(AC67:AD86)</f>
        <v>1770</v>
      </c>
      <c r="AD66" s="332"/>
      <c r="AE66" s="289">
        <v>25</v>
      </c>
      <c r="AF66" s="334"/>
      <c r="AG66" s="278">
        <f>AG67+AG69+AG71+AG73+AG75+AG77+AG79+AG81+AG83+AG85</f>
        <v>708</v>
      </c>
      <c r="AH66" s="332"/>
      <c r="AI66" s="278">
        <f>AI67+AI69+AI71+AI73+AI75+AI77+AI79+AI81+AI83+AI85</f>
        <v>348</v>
      </c>
      <c r="AJ66" s="332"/>
      <c r="AK66" s="278">
        <f>+AK67+AK69+AK71+AK73+AK75+AK77+AK79+AK81+AK83+AK85</f>
        <v>252</v>
      </c>
      <c r="AL66" s="332"/>
      <c r="AM66" s="278">
        <f>SUM(AM67:AN82)</f>
        <v>84</v>
      </c>
      <c r="AN66" s="332"/>
      <c r="AO66" s="278">
        <f>SUM(AO67:AP82)</f>
        <v>24</v>
      </c>
      <c r="AP66" s="332"/>
      <c r="AQ66" s="278" t="s">
        <v>198</v>
      </c>
      <c r="AR66" s="332"/>
      <c r="AS66" s="278">
        <f>SUM(AS67:AT86)</f>
        <v>1062</v>
      </c>
      <c r="AT66" s="332"/>
      <c r="AU66" s="110">
        <f t="shared" ref="AU66:BJ66" si="18">SUM(AU67:AU86)</f>
        <v>0</v>
      </c>
      <c r="AV66" s="110">
        <f t="shared" si="18"/>
        <v>0</v>
      </c>
      <c r="AW66" s="33">
        <f t="shared" si="18"/>
        <v>10</v>
      </c>
      <c r="AX66" s="33">
        <f t="shared" si="18"/>
        <v>8</v>
      </c>
      <c r="AY66" s="33">
        <f t="shared" si="18"/>
        <v>14</v>
      </c>
      <c r="AZ66" s="33">
        <f t="shared" si="18"/>
        <v>10</v>
      </c>
      <c r="BA66" s="33">
        <f t="shared" si="18"/>
        <v>3</v>
      </c>
      <c r="BB66" s="110">
        <f t="shared" si="18"/>
        <v>0</v>
      </c>
      <c r="BC66" s="110">
        <f t="shared" si="18"/>
        <v>0</v>
      </c>
      <c r="BD66" s="110">
        <f t="shared" si="18"/>
        <v>0</v>
      </c>
      <c r="BE66" s="33">
        <f t="shared" si="18"/>
        <v>13</v>
      </c>
      <c r="BF66" s="33">
        <f t="shared" si="18"/>
        <v>11</v>
      </c>
      <c r="BG66" s="33">
        <f t="shared" si="18"/>
        <v>18</v>
      </c>
      <c r="BH66" s="33">
        <f t="shared" si="18"/>
        <v>13</v>
      </c>
      <c r="BI66" s="33">
        <f t="shared" si="18"/>
        <v>4</v>
      </c>
      <c r="BJ66" s="110">
        <f t="shared" si="18"/>
        <v>0</v>
      </c>
      <c r="BK66" s="278">
        <f t="shared" si="5"/>
        <v>59</v>
      </c>
      <c r="BL66" s="332"/>
      <c r="BM66" s="6">
        <f>+AC66/30</f>
        <v>59</v>
      </c>
      <c r="BN66" s="6">
        <f>IF(BK66=BM66,1,0)</f>
        <v>1</v>
      </c>
      <c r="BO66" s="6" t="str">
        <f>IF(BN66=1,"to'g'ri","xato")</f>
        <v>to'g'ri</v>
      </c>
      <c r="BP66" s="6">
        <v>150</v>
      </c>
      <c r="BQ66" s="6">
        <f t="shared" si="11"/>
        <v>45</v>
      </c>
      <c r="BR66" s="6">
        <f>+BQ66*15</f>
        <v>675</v>
      </c>
      <c r="BS66" s="6">
        <f t="shared" si="13"/>
        <v>33</v>
      </c>
      <c r="BT66" s="6" t="str">
        <f>IF(BS66=0,"to'g'ri","xato")</f>
        <v>xato</v>
      </c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</row>
    <row r="67" spans="1:83" ht="15.75" hidden="1">
      <c r="A67" s="335" t="s">
        <v>99</v>
      </c>
      <c r="B67" s="299"/>
      <c r="C67" s="336" t="s">
        <v>143</v>
      </c>
      <c r="D67" s="248"/>
      <c r="E67" s="235"/>
      <c r="F67" s="283" t="s">
        <v>100</v>
      </c>
      <c r="G67" s="248"/>
      <c r="H67" s="248"/>
      <c r="I67" s="248"/>
      <c r="J67" s="248"/>
      <c r="K67" s="248"/>
      <c r="L67" s="248"/>
      <c r="M67" s="248"/>
      <c r="N67" s="248"/>
      <c r="O67" s="248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48"/>
      <c r="AA67" s="248"/>
      <c r="AB67" s="235"/>
      <c r="AC67" s="308">
        <f t="shared" ref="AC67" si="19">SUM(BC67:BJ68)*30</f>
        <v>120</v>
      </c>
      <c r="AD67" s="299"/>
      <c r="AE67" s="337"/>
      <c r="AF67" s="246"/>
      <c r="AG67" s="304">
        <f t="shared" ref="AG67" si="20">SUM(AI67:AP67)</f>
        <v>48</v>
      </c>
      <c r="AH67" s="338"/>
      <c r="AI67" s="339">
        <v>24</v>
      </c>
      <c r="AJ67" s="246"/>
      <c r="AK67" s="339"/>
      <c r="AL67" s="246"/>
      <c r="AM67" s="339"/>
      <c r="AN67" s="246"/>
      <c r="AO67" s="339">
        <v>24</v>
      </c>
      <c r="AP67" s="246"/>
      <c r="AQ67" s="339"/>
      <c r="AR67" s="246"/>
      <c r="AS67" s="307">
        <f>AC67-AG67</f>
        <v>72</v>
      </c>
      <c r="AT67" s="299"/>
      <c r="AU67" s="354"/>
      <c r="AV67" s="350"/>
      <c r="AW67" s="350"/>
      <c r="AX67" s="350"/>
      <c r="AY67" s="350"/>
      <c r="AZ67" s="350">
        <v>3</v>
      </c>
      <c r="BA67" s="350"/>
      <c r="BB67" s="345"/>
      <c r="BC67" s="354"/>
      <c r="BD67" s="350"/>
      <c r="BE67" s="350"/>
      <c r="BF67" s="350"/>
      <c r="BG67" s="350"/>
      <c r="BH67" s="350">
        <v>4</v>
      </c>
      <c r="BI67" s="350"/>
      <c r="BJ67" s="469"/>
      <c r="BK67" s="347">
        <f t="shared" si="5"/>
        <v>4</v>
      </c>
      <c r="BL67" s="348"/>
      <c r="BM67" s="340">
        <f>+AC67/30</f>
        <v>4</v>
      </c>
      <c r="BN67" s="340">
        <f>IF(BK67=BM67,1,0)</f>
        <v>1</v>
      </c>
      <c r="BO67" s="340" t="str">
        <f>IF(BN67=1,"to'g'ri","xato")</f>
        <v>to'g'ri</v>
      </c>
      <c r="BP67" s="16"/>
      <c r="BQ67" s="340">
        <f t="shared" si="11"/>
        <v>3</v>
      </c>
      <c r="BR67" s="340">
        <f>+BQ67*15</f>
        <v>45</v>
      </c>
      <c r="BS67" s="340">
        <f t="shared" si="13"/>
        <v>3</v>
      </c>
      <c r="BT67" s="340" t="str">
        <f>IF(BS67=0,"to'g'ri","xato")</f>
        <v>xato</v>
      </c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</row>
    <row r="68" spans="1:83" ht="15.75" hidden="1">
      <c r="A68" s="226"/>
      <c r="B68" s="228"/>
      <c r="C68" s="331" t="s">
        <v>144</v>
      </c>
      <c r="D68" s="293"/>
      <c r="E68" s="259"/>
      <c r="F68" s="300" t="s">
        <v>108</v>
      </c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59"/>
      <c r="AC68" s="226"/>
      <c r="AD68" s="228"/>
      <c r="AE68" s="227"/>
      <c r="AF68" s="260"/>
      <c r="AG68" s="255"/>
      <c r="AH68" s="247"/>
      <c r="AI68" s="256"/>
      <c r="AJ68" s="260"/>
      <c r="AK68" s="256"/>
      <c r="AL68" s="260"/>
      <c r="AM68" s="256"/>
      <c r="AN68" s="260"/>
      <c r="AO68" s="256"/>
      <c r="AP68" s="260"/>
      <c r="AQ68" s="256"/>
      <c r="AR68" s="260"/>
      <c r="AS68" s="226"/>
      <c r="AT68" s="228"/>
      <c r="AU68" s="353"/>
      <c r="AV68" s="351"/>
      <c r="AW68" s="351"/>
      <c r="AX68" s="351"/>
      <c r="AY68" s="351"/>
      <c r="AZ68" s="351"/>
      <c r="BA68" s="351"/>
      <c r="BB68" s="346"/>
      <c r="BC68" s="353"/>
      <c r="BD68" s="351"/>
      <c r="BE68" s="351"/>
      <c r="BF68" s="351"/>
      <c r="BG68" s="351"/>
      <c r="BH68" s="351"/>
      <c r="BI68" s="351"/>
      <c r="BJ68" s="470"/>
      <c r="BK68" s="291"/>
      <c r="BL68" s="349"/>
      <c r="BM68" s="148"/>
      <c r="BN68" s="148"/>
      <c r="BO68" s="148"/>
      <c r="BP68" s="6"/>
      <c r="BQ68" s="148"/>
      <c r="BR68" s="148"/>
      <c r="BS68" s="148"/>
      <c r="BT68" s="148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</row>
    <row r="69" spans="1:83" ht="15.75" hidden="1">
      <c r="A69" s="335" t="s">
        <v>101</v>
      </c>
      <c r="B69" s="299"/>
      <c r="C69" s="78" t="s">
        <v>168</v>
      </c>
      <c r="D69" s="79"/>
      <c r="E69" s="80"/>
      <c r="F69" s="81" t="s">
        <v>169</v>
      </c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80"/>
      <c r="AC69" s="308">
        <f t="shared" ref="AC69" si="21">SUM(BC69:BJ70)*30</f>
        <v>240</v>
      </c>
      <c r="AD69" s="299"/>
      <c r="AE69" s="344"/>
      <c r="AF69" s="338"/>
      <c r="AG69" s="304">
        <f t="shared" ref="AG69" si="22">SUM(AI69:AP69)</f>
        <v>96</v>
      </c>
      <c r="AH69" s="338"/>
      <c r="AI69" s="304">
        <v>48</v>
      </c>
      <c r="AJ69" s="338"/>
      <c r="AK69" s="304">
        <v>24</v>
      </c>
      <c r="AL69" s="338"/>
      <c r="AM69" s="304">
        <v>24</v>
      </c>
      <c r="AN69" s="338"/>
      <c r="AO69" s="304"/>
      <c r="AP69" s="338"/>
      <c r="AQ69" s="304" t="s">
        <v>155</v>
      </c>
      <c r="AR69" s="338"/>
      <c r="AS69" s="307">
        <f>AC69-AG69</f>
        <v>144</v>
      </c>
      <c r="AT69" s="299"/>
      <c r="AU69" s="352"/>
      <c r="AV69" s="357"/>
      <c r="AW69" s="357"/>
      <c r="AX69" s="357"/>
      <c r="AY69" s="357"/>
      <c r="AZ69" s="357">
        <v>3</v>
      </c>
      <c r="BA69" s="357">
        <v>3</v>
      </c>
      <c r="BB69" s="358"/>
      <c r="BC69" s="352"/>
      <c r="BD69" s="357"/>
      <c r="BE69" s="357"/>
      <c r="BF69" s="357"/>
      <c r="BG69" s="357"/>
      <c r="BH69" s="357">
        <v>4</v>
      </c>
      <c r="BI69" s="357">
        <v>4</v>
      </c>
      <c r="BJ69" s="450"/>
      <c r="BK69" s="308">
        <f>SUM(BC69:BJ69)</f>
        <v>8</v>
      </c>
      <c r="BL69" s="359"/>
      <c r="BM69" s="340">
        <f>+AC69/30</f>
        <v>8</v>
      </c>
      <c r="BN69" s="340">
        <f>IF(BK69=BM69,1,0)</f>
        <v>1</v>
      </c>
      <c r="BO69" s="340" t="str">
        <f>IF(BN69=1,"to'g'ri","xato")</f>
        <v>to'g'ri</v>
      </c>
      <c r="BP69" s="16"/>
      <c r="BQ69" s="340">
        <f>SUM(AU69:BB69)</f>
        <v>6</v>
      </c>
      <c r="BR69" s="340">
        <f>+BQ69*15</f>
        <v>90</v>
      </c>
      <c r="BS69" s="340">
        <f>+AG69-BR69</f>
        <v>6</v>
      </c>
      <c r="BT69" s="340" t="str">
        <f>IF(BS69=0,"to'g'ri","xato")</f>
        <v>xato</v>
      </c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</row>
    <row r="70" spans="1:83" ht="15.75" hidden="1">
      <c r="A70" s="226"/>
      <c r="B70" s="228"/>
      <c r="C70" s="331" t="s">
        <v>171</v>
      </c>
      <c r="D70" s="239"/>
      <c r="E70" s="240"/>
      <c r="F70" s="300" t="s">
        <v>170</v>
      </c>
      <c r="G70" s="239"/>
      <c r="H70" s="239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40"/>
      <c r="AC70" s="226"/>
      <c r="AD70" s="228"/>
      <c r="AE70" s="227"/>
      <c r="AF70" s="260"/>
      <c r="AG70" s="255"/>
      <c r="AH70" s="247"/>
      <c r="AI70" s="256"/>
      <c r="AJ70" s="260"/>
      <c r="AK70" s="256"/>
      <c r="AL70" s="260"/>
      <c r="AM70" s="256"/>
      <c r="AN70" s="260"/>
      <c r="AO70" s="256"/>
      <c r="AP70" s="260"/>
      <c r="AQ70" s="256"/>
      <c r="AR70" s="260"/>
      <c r="AS70" s="226"/>
      <c r="AT70" s="228"/>
      <c r="AU70" s="353"/>
      <c r="AV70" s="351"/>
      <c r="AW70" s="351"/>
      <c r="AX70" s="351"/>
      <c r="AY70" s="351"/>
      <c r="AZ70" s="351"/>
      <c r="BA70" s="351"/>
      <c r="BB70" s="346"/>
      <c r="BC70" s="353"/>
      <c r="BD70" s="351"/>
      <c r="BE70" s="351"/>
      <c r="BF70" s="351"/>
      <c r="BG70" s="351"/>
      <c r="BH70" s="351"/>
      <c r="BI70" s="351"/>
      <c r="BJ70" s="470"/>
      <c r="BK70" s="291"/>
      <c r="BL70" s="349"/>
      <c r="BM70" s="148"/>
      <c r="BN70" s="148"/>
      <c r="BO70" s="148"/>
      <c r="BP70" s="6"/>
      <c r="BQ70" s="148"/>
      <c r="BR70" s="148"/>
      <c r="BS70" s="148"/>
      <c r="BT70" s="148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</row>
    <row r="71" spans="1:83" ht="15.75" hidden="1">
      <c r="A71" s="335" t="s">
        <v>102</v>
      </c>
      <c r="B71" s="299"/>
      <c r="C71" s="331" t="s">
        <v>172</v>
      </c>
      <c r="D71" s="239"/>
      <c r="E71" s="240"/>
      <c r="F71" s="300" t="s">
        <v>173</v>
      </c>
      <c r="G71" s="239"/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40"/>
      <c r="AC71" s="308">
        <f t="shared" ref="AC71" si="23">SUM(BC71:BJ72)*30</f>
        <v>270</v>
      </c>
      <c r="AD71" s="299"/>
      <c r="AE71" s="344"/>
      <c r="AF71" s="338"/>
      <c r="AG71" s="304">
        <f t="shared" ref="AG71" si="24">SUM(AI71:AP71)</f>
        <v>108</v>
      </c>
      <c r="AH71" s="338"/>
      <c r="AI71" s="304">
        <v>60</v>
      </c>
      <c r="AJ71" s="338"/>
      <c r="AK71" s="304">
        <v>24</v>
      </c>
      <c r="AL71" s="338"/>
      <c r="AM71" s="304">
        <v>24</v>
      </c>
      <c r="AN71" s="338"/>
      <c r="AO71" s="304"/>
      <c r="AP71" s="338"/>
      <c r="AQ71" s="304"/>
      <c r="AR71" s="338"/>
      <c r="AS71" s="307">
        <f>AC71-AG71</f>
        <v>162</v>
      </c>
      <c r="AT71" s="299"/>
      <c r="AU71" s="352"/>
      <c r="AV71" s="357"/>
      <c r="AW71" s="357">
        <v>4</v>
      </c>
      <c r="AX71" s="357">
        <v>3</v>
      </c>
      <c r="AY71" s="357"/>
      <c r="AZ71" s="357"/>
      <c r="BA71" s="357"/>
      <c r="BB71" s="358"/>
      <c r="BC71" s="352"/>
      <c r="BD71" s="357"/>
      <c r="BE71" s="357">
        <v>5</v>
      </c>
      <c r="BF71" s="357">
        <v>4</v>
      </c>
      <c r="BG71" s="357"/>
      <c r="BH71" s="357"/>
      <c r="BI71" s="357"/>
      <c r="BJ71" s="450"/>
      <c r="BK71" s="308">
        <f>SUM(BC71:BJ71)</f>
        <v>9</v>
      </c>
      <c r="BL71" s="359"/>
      <c r="BM71" s="340">
        <f>+AC71/30</f>
        <v>9</v>
      </c>
      <c r="BN71" s="340">
        <f>IF(BK71=BM71,1,0)</f>
        <v>1</v>
      </c>
      <c r="BO71" s="340" t="str">
        <f>IF(BN71=1,"to'g'ri","xato")</f>
        <v>to'g'ri</v>
      </c>
      <c r="BP71" s="16"/>
      <c r="BQ71" s="340">
        <f>SUM(AU71:BB71)</f>
        <v>7</v>
      </c>
      <c r="BR71" s="340">
        <f>+BQ71*15</f>
        <v>105</v>
      </c>
      <c r="BS71" s="340">
        <f>+AG71-BR71</f>
        <v>3</v>
      </c>
      <c r="BT71" s="340" t="str">
        <f>IF(BS71=0,"to'g'ri","xato")</f>
        <v>xato</v>
      </c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</row>
    <row r="72" spans="1:83" ht="15.75" hidden="1">
      <c r="A72" s="226"/>
      <c r="B72" s="228"/>
      <c r="C72" s="331" t="s">
        <v>175</v>
      </c>
      <c r="D72" s="293"/>
      <c r="E72" s="259"/>
      <c r="F72" s="300" t="s">
        <v>174</v>
      </c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59"/>
      <c r="AC72" s="226"/>
      <c r="AD72" s="228"/>
      <c r="AE72" s="227"/>
      <c r="AF72" s="260"/>
      <c r="AG72" s="255"/>
      <c r="AH72" s="247"/>
      <c r="AI72" s="256"/>
      <c r="AJ72" s="260"/>
      <c r="AK72" s="256"/>
      <c r="AL72" s="260"/>
      <c r="AM72" s="256"/>
      <c r="AN72" s="260"/>
      <c r="AO72" s="256"/>
      <c r="AP72" s="260"/>
      <c r="AQ72" s="256"/>
      <c r="AR72" s="260"/>
      <c r="AS72" s="226"/>
      <c r="AT72" s="228"/>
      <c r="AU72" s="353"/>
      <c r="AV72" s="351"/>
      <c r="AW72" s="351"/>
      <c r="AX72" s="351"/>
      <c r="AY72" s="351"/>
      <c r="AZ72" s="351"/>
      <c r="BA72" s="351"/>
      <c r="BB72" s="346"/>
      <c r="BC72" s="353"/>
      <c r="BD72" s="351"/>
      <c r="BE72" s="351"/>
      <c r="BF72" s="351"/>
      <c r="BG72" s="351"/>
      <c r="BH72" s="351"/>
      <c r="BI72" s="351"/>
      <c r="BJ72" s="470"/>
      <c r="BK72" s="291"/>
      <c r="BL72" s="349"/>
      <c r="BM72" s="148"/>
      <c r="BN72" s="148"/>
      <c r="BO72" s="148"/>
      <c r="BP72" s="6"/>
      <c r="BQ72" s="148"/>
      <c r="BR72" s="148"/>
      <c r="BS72" s="148"/>
      <c r="BT72" s="148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</row>
    <row r="73" spans="1:83" ht="15.75" hidden="1">
      <c r="A73" s="335" t="s">
        <v>103</v>
      </c>
      <c r="B73" s="299"/>
      <c r="C73" s="331" t="s">
        <v>214</v>
      </c>
      <c r="D73" s="239"/>
      <c r="E73" s="240"/>
      <c r="F73" s="300" t="s">
        <v>176</v>
      </c>
      <c r="G73" s="239"/>
      <c r="H73" s="239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40"/>
      <c r="AC73" s="308">
        <f>SUM(BC73:BJ74)*30</f>
        <v>120</v>
      </c>
      <c r="AD73" s="299"/>
      <c r="AE73" s="344"/>
      <c r="AF73" s="338"/>
      <c r="AG73" s="304">
        <f t="shared" ref="AG73" si="25">SUM(AI73:AP73)</f>
        <v>48</v>
      </c>
      <c r="AH73" s="338"/>
      <c r="AI73" s="304">
        <v>24</v>
      </c>
      <c r="AJ73" s="338"/>
      <c r="AK73" s="304">
        <v>24</v>
      </c>
      <c r="AL73" s="338"/>
      <c r="AM73" s="304"/>
      <c r="AN73" s="338"/>
      <c r="AO73" s="304"/>
      <c r="AP73" s="338"/>
      <c r="AQ73" s="304"/>
      <c r="AR73" s="338"/>
      <c r="AS73" s="307">
        <f>AC73-AG73</f>
        <v>72</v>
      </c>
      <c r="AT73" s="299"/>
      <c r="AU73" s="352"/>
      <c r="AV73" s="357"/>
      <c r="AW73" s="357">
        <v>3</v>
      </c>
      <c r="AX73" s="357"/>
      <c r="AY73" s="357"/>
      <c r="AZ73" s="357"/>
      <c r="BA73" s="357"/>
      <c r="BB73" s="358"/>
      <c r="BC73" s="364"/>
      <c r="BD73" s="357"/>
      <c r="BE73" s="357">
        <v>4</v>
      </c>
      <c r="BF73" s="357"/>
      <c r="BG73" s="357"/>
      <c r="BH73" s="357"/>
      <c r="BI73" s="357"/>
      <c r="BJ73" s="450"/>
      <c r="BK73" s="308">
        <f>SUM(BC73:BJ73)</f>
        <v>4</v>
      </c>
      <c r="BL73" s="359"/>
      <c r="BM73" s="340">
        <f>+AC73/30</f>
        <v>4</v>
      </c>
      <c r="BN73" s="340">
        <f>IF(BK73=BM73,1,0)</f>
        <v>1</v>
      </c>
      <c r="BO73" s="340" t="str">
        <f>IF(BN73=1,"to'g'ri","xato")</f>
        <v>to'g'ri</v>
      </c>
      <c r="BP73" s="16"/>
      <c r="BQ73" s="340">
        <f>SUM(AU73:BB73)</f>
        <v>3</v>
      </c>
      <c r="BR73" s="340">
        <f>+BQ73*15</f>
        <v>45</v>
      </c>
      <c r="BS73" s="340">
        <f>+AG73-BR73</f>
        <v>3</v>
      </c>
      <c r="BT73" s="340" t="str">
        <f>IF(BS73=0,"to'g'ri","xato")</f>
        <v>xato</v>
      </c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</row>
    <row r="74" spans="1:83" ht="15.75" hidden="1">
      <c r="A74" s="226"/>
      <c r="B74" s="228"/>
      <c r="C74" s="331" t="s">
        <v>215</v>
      </c>
      <c r="D74" s="293"/>
      <c r="E74" s="259"/>
      <c r="F74" s="300" t="s">
        <v>177</v>
      </c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59"/>
      <c r="AC74" s="226"/>
      <c r="AD74" s="228"/>
      <c r="AE74" s="227"/>
      <c r="AF74" s="260"/>
      <c r="AG74" s="255"/>
      <c r="AH74" s="247"/>
      <c r="AI74" s="256"/>
      <c r="AJ74" s="260"/>
      <c r="AK74" s="256"/>
      <c r="AL74" s="260"/>
      <c r="AM74" s="256"/>
      <c r="AN74" s="260"/>
      <c r="AO74" s="256"/>
      <c r="AP74" s="260"/>
      <c r="AQ74" s="256"/>
      <c r="AR74" s="260"/>
      <c r="AS74" s="226"/>
      <c r="AT74" s="228"/>
      <c r="AU74" s="353"/>
      <c r="AV74" s="351"/>
      <c r="AW74" s="351"/>
      <c r="AX74" s="351"/>
      <c r="AY74" s="351"/>
      <c r="AZ74" s="351"/>
      <c r="BA74" s="351"/>
      <c r="BB74" s="346"/>
      <c r="BC74" s="353"/>
      <c r="BD74" s="351"/>
      <c r="BE74" s="351"/>
      <c r="BF74" s="351"/>
      <c r="BG74" s="351"/>
      <c r="BH74" s="351"/>
      <c r="BI74" s="351"/>
      <c r="BJ74" s="470"/>
      <c r="BK74" s="291"/>
      <c r="BL74" s="349"/>
      <c r="BM74" s="148"/>
      <c r="BN74" s="148"/>
      <c r="BO74" s="148"/>
      <c r="BP74" s="6"/>
      <c r="BQ74" s="148"/>
      <c r="BR74" s="148"/>
      <c r="BS74" s="148"/>
      <c r="BT74" s="148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</row>
    <row r="75" spans="1:83" ht="15.75" hidden="1">
      <c r="A75" s="335" t="s">
        <v>104</v>
      </c>
      <c r="B75" s="299"/>
      <c r="C75" s="331" t="s">
        <v>206</v>
      </c>
      <c r="D75" s="239"/>
      <c r="E75" s="240"/>
      <c r="F75" s="300" t="s">
        <v>178</v>
      </c>
      <c r="G75" s="239"/>
      <c r="H75" s="239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40"/>
      <c r="AC75" s="308">
        <f t="shared" ref="AC75" si="26">SUM(BC75:BJ76)*30</f>
        <v>120</v>
      </c>
      <c r="AD75" s="299"/>
      <c r="AE75" s="344"/>
      <c r="AF75" s="338"/>
      <c r="AG75" s="304">
        <f t="shared" ref="AG75" si="27">SUM(AI75:AP75)</f>
        <v>48</v>
      </c>
      <c r="AH75" s="338"/>
      <c r="AI75" s="304">
        <v>24</v>
      </c>
      <c r="AJ75" s="338"/>
      <c r="AK75" s="304">
        <v>12</v>
      </c>
      <c r="AL75" s="338"/>
      <c r="AM75" s="304">
        <v>12</v>
      </c>
      <c r="AN75" s="338"/>
      <c r="AO75" s="304"/>
      <c r="AP75" s="338"/>
      <c r="AQ75" s="304"/>
      <c r="AR75" s="338"/>
      <c r="AS75" s="307">
        <f>AC75-AG75</f>
        <v>72</v>
      </c>
      <c r="AT75" s="299"/>
      <c r="AU75" s="352"/>
      <c r="AV75" s="357"/>
      <c r="AW75" s="357">
        <v>3</v>
      </c>
      <c r="AX75" s="357"/>
      <c r="AY75" s="357"/>
      <c r="AZ75" s="357"/>
      <c r="BA75" s="357"/>
      <c r="BB75" s="358"/>
      <c r="BC75" s="364"/>
      <c r="BD75" s="357"/>
      <c r="BE75" s="357">
        <v>4</v>
      </c>
      <c r="BF75" s="357"/>
      <c r="BG75" s="357"/>
      <c r="BH75" s="357"/>
      <c r="BI75" s="357"/>
      <c r="BJ75" s="450"/>
      <c r="BK75" s="308">
        <f>SUM(BC75:BJ75)</f>
        <v>4</v>
      </c>
      <c r="BL75" s="359"/>
      <c r="BM75" s="340">
        <f>+AC75/30</f>
        <v>4</v>
      </c>
      <c r="BN75" s="340">
        <f>IF(BK75=BM75,1,0)</f>
        <v>1</v>
      </c>
      <c r="BO75" s="340" t="str">
        <f>IF(BN75=1,"to'g'ri","xato")</f>
        <v>to'g'ri</v>
      </c>
      <c r="BP75" s="16"/>
      <c r="BQ75" s="340">
        <f>SUM(AU75:BB75)</f>
        <v>3</v>
      </c>
      <c r="BR75" s="340">
        <f>+BQ75*15</f>
        <v>45</v>
      </c>
      <c r="BS75" s="340">
        <f>+AG75-BR75</f>
        <v>3</v>
      </c>
      <c r="BT75" s="340" t="str">
        <f>IF(BS75=0,"to'g'ri","xato")</f>
        <v>xato</v>
      </c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</row>
    <row r="76" spans="1:83" ht="15.75" hidden="1">
      <c r="A76" s="226"/>
      <c r="B76" s="228"/>
      <c r="C76" s="331" t="s">
        <v>207</v>
      </c>
      <c r="D76" s="293"/>
      <c r="E76" s="259"/>
      <c r="F76" s="300" t="s">
        <v>179</v>
      </c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59"/>
      <c r="AC76" s="226"/>
      <c r="AD76" s="228"/>
      <c r="AE76" s="227"/>
      <c r="AF76" s="260"/>
      <c r="AG76" s="255"/>
      <c r="AH76" s="247"/>
      <c r="AI76" s="256"/>
      <c r="AJ76" s="260"/>
      <c r="AK76" s="256"/>
      <c r="AL76" s="260"/>
      <c r="AM76" s="256"/>
      <c r="AN76" s="260"/>
      <c r="AO76" s="256"/>
      <c r="AP76" s="260"/>
      <c r="AQ76" s="256"/>
      <c r="AR76" s="260"/>
      <c r="AS76" s="226"/>
      <c r="AT76" s="228"/>
      <c r="AU76" s="353"/>
      <c r="AV76" s="351"/>
      <c r="AW76" s="351"/>
      <c r="AX76" s="351"/>
      <c r="AY76" s="351"/>
      <c r="AZ76" s="351"/>
      <c r="BA76" s="351"/>
      <c r="BB76" s="346"/>
      <c r="BC76" s="353"/>
      <c r="BD76" s="351"/>
      <c r="BE76" s="351"/>
      <c r="BF76" s="351"/>
      <c r="BG76" s="351"/>
      <c r="BH76" s="351"/>
      <c r="BI76" s="351"/>
      <c r="BJ76" s="470"/>
      <c r="BK76" s="291"/>
      <c r="BL76" s="349"/>
      <c r="BM76" s="148"/>
      <c r="BN76" s="148"/>
      <c r="BO76" s="148"/>
      <c r="BP76" s="6"/>
      <c r="BQ76" s="148"/>
      <c r="BR76" s="148"/>
      <c r="BS76" s="148"/>
      <c r="BT76" s="148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</row>
    <row r="77" spans="1:83" ht="15.75" hidden="1">
      <c r="A77" s="335" t="s">
        <v>105</v>
      </c>
      <c r="B77" s="373"/>
      <c r="C77" s="305" t="s">
        <v>208</v>
      </c>
      <c r="D77" s="331"/>
      <c r="E77" s="375"/>
      <c r="F77" s="300" t="s">
        <v>180</v>
      </c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376"/>
      <c r="AC77" s="308">
        <f t="shared" ref="AC77" si="28">SUM(BC77:BJ78)*30</f>
        <v>240</v>
      </c>
      <c r="AD77" s="299"/>
      <c r="AE77" s="307"/>
      <c r="AF77" s="365"/>
      <c r="AG77" s="304">
        <f t="shared" ref="AG77" si="29">SUM(AI77:AP77)</f>
        <v>96</v>
      </c>
      <c r="AH77" s="338"/>
      <c r="AI77" s="304">
        <v>48</v>
      </c>
      <c r="AJ77" s="365"/>
      <c r="AK77" s="304">
        <v>24</v>
      </c>
      <c r="AL77" s="365"/>
      <c r="AM77" s="304">
        <v>24</v>
      </c>
      <c r="AN77" s="365"/>
      <c r="AO77" s="304"/>
      <c r="AP77" s="365"/>
      <c r="AQ77" s="471" t="s">
        <v>155</v>
      </c>
      <c r="AR77" s="472"/>
      <c r="AS77" s="307">
        <f>AC77-AG77</f>
        <v>144</v>
      </c>
      <c r="AT77" s="371"/>
      <c r="AU77" s="352"/>
      <c r="AV77" s="357"/>
      <c r="AW77" s="357"/>
      <c r="AX77" s="357">
        <v>3</v>
      </c>
      <c r="AY77" s="357">
        <v>3</v>
      </c>
      <c r="AZ77" s="357"/>
      <c r="BA77" s="357"/>
      <c r="BB77" s="358"/>
      <c r="BC77" s="379"/>
      <c r="BD77" s="357"/>
      <c r="BE77" s="357"/>
      <c r="BF77" s="357">
        <v>4</v>
      </c>
      <c r="BG77" s="357">
        <v>4</v>
      </c>
      <c r="BH77" s="357"/>
      <c r="BI77" s="357"/>
      <c r="BJ77" s="450"/>
      <c r="BK77" s="308">
        <f>SUM(BC77:BJ77)</f>
        <v>8</v>
      </c>
      <c r="BL77" s="359"/>
      <c r="BM77" s="382">
        <f>+AC77/30</f>
        <v>8</v>
      </c>
      <c r="BN77" s="340">
        <f>IF(BK77=BM77,1,0)</f>
        <v>1</v>
      </c>
      <c r="BO77" s="340" t="str">
        <f>IF(BN77=1,"to'g'ri","xato")</f>
        <v>to'g'ri</v>
      </c>
      <c r="BP77" s="16"/>
      <c r="BQ77" s="340">
        <f>SUM(AU77:BB77)</f>
        <v>6</v>
      </c>
      <c r="BR77" s="340">
        <f>+BQ77*15</f>
        <v>90</v>
      </c>
      <c r="BS77" s="340">
        <f>+AG77-BR77</f>
        <v>6</v>
      </c>
      <c r="BT77" s="340" t="str">
        <f>IF(BS77=0,"to'g'ri","xato")</f>
        <v>xato</v>
      </c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</row>
    <row r="78" spans="1:83" ht="15.75" hidden="1">
      <c r="A78" s="325"/>
      <c r="B78" s="374"/>
      <c r="C78" s="305" t="s">
        <v>209</v>
      </c>
      <c r="D78" s="331"/>
      <c r="E78" s="375"/>
      <c r="F78" s="300" t="s">
        <v>181</v>
      </c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376"/>
      <c r="AC78" s="226"/>
      <c r="AD78" s="228"/>
      <c r="AE78" s="279"/>
      <c r="AF78" s="366"/>
      <c r="AG78" s="255"/>
      <c r="AH78" s="247"/>
      <c r="AI78" s="326"/>
      <c r="AJ78" s="366"/>
      <c r="AK78" s="326"/>
      <c r="AL78" s="366"/>
      <c r="AM78" s="326"/>
      <c r="AN78" s="366"/>
      <c r="AO78" s="326"/>
      <c r="AP78" s="366"/>
      <c r="AQ78" s="473"/>
      <c r="AR78" s="474"/>
      <c r="AS78" s="279"/>
      <c r="AT78" s="372"/>
      <c r="AU78" s="381"/>
      <c r="AV78" s="377"/>
      <c r="AW78" s="377"/>
      <c r="AX78" s="377"/>
      <c r="AY78" s="377"/>
      <c r="AZ78" s="377"/>
      <c r="BA78" s="377"/>
      <c r="BB78" s="378"/>
      <c r="BC78" s="380"/>
      <c r="BD78" s="377"/>
      <c r="BE78" s="377"/>
      <c r="BF78" s="377"/>
      <c r="BG78" s="377"/>
      <c r="BH78" s="377"/>
      <c r="BI78" s="377"/>
      <c r="BJ78" s="475"/>
      <c r="BK78" s="291"/>
      <c r="BL78" s="349"/>
      <c r="BM78" s="382"/>
      <c r="BN78" s="340"/>
      <c r="BO78" s="340"/>
      <c r="BP78" s="6"/>
      <c r="BQ78" s="340"/>
      <c r="BR78" s="340"/>
      <c r="BS78" s="340"/>
      <c r="BT78" s="340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</row>
    <row r="79" spans="1:83" ht="15.75" hidden="1">
      <c r="A79" s="383" t="s">
        <v>106</v>
      </c>
      <c r="B79" s="299"/>
      <c r="C79" s="331" t="s">
        <v>195</v>
      </c>
      <c r="D79" s="239"/>
      <c r="E79" s="240"/>
      <c r="F79" s="384" t="s">
        <v>190</v>
      </c>
      <c r="G79" s="239"/>
      <c r="H79" s="23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40"/>
      <c r="AC79" s="308">
        <f t="shared" ref="AC79" si="30">SUM(BC79:BJ80)*30</f>
        <v>120</v>
      </c>
      <c r="AD79" s="299"/>
      <c r="AE79" s="344"/>
      <c r="AF79" s="338"/>
      <c r="AG79" s="304">
        <f t="shared" ref="AG79" si="31">SUM(AI79:AP79)</f>
        <v>48</v>
      </c>
      <c r="AH79" s="338"/>
      <c r="AI79" s="304">
        <v>24</v>
      </c>
      <c r="AJ79" s="365"/>
      <c r="AK79" s="304">
        <v>24</v>
      </c>
      <c r="AL79" s="365"/>
      <c r="AM79" s="304"/>
      <c r="AN79" s="338"/>
      <c r="AO79" s="304"/>
      <c r="AP79" s="338"/>
      <c r="AQ79" s="304"/>
      <c r="AR79" s="338"/>
      <c r="AS79" s="307">
        <f>AC79-AG79</f>
        <v>72</v>
      </c>
      <c r="AT79" s="299"/>
      <c r="AU79" s="352"/>
      <c r="AV79" s="357"/>
      <c r="AW79" s="357"/>
      <c r="AX79" s="357"/>
      <c r="AY79" s="357">
        <v>3</v>
      </c>
      <c r="AZ79" s="357"/>
      <c r="BA79" s="357"/>
      <c r="BB79" s="358"/>
      <c r="BC79" s="364"/>
      <c r="BD79" s="357"/>
      <c r="BE79" s="357"/>
      <c r="BF79" s="357"/>
      <c r="BG79" s="385">
        <v>4</v>
      </c>
      <c r="BH79" s="357"/>
      <c r="BI79" s="357"/>
      <c r="BJ79" s="450"/>
      <c r="BK79" s="308">
        <f>SUM(BC79:BJ79)</f>
        <v>4</v>
      </c>
      <c r="BL79" s="359"/>
      <c r="BM79" s="340">
        <f>+AC79/30</f>
        <v>4</v>
      </c>
      <c r="BN79" s="340">
        <f>IF(BK79=BM79,1,0)</f>
        <v>1</v>
      </c>
      <c r="BO79" s="340" t="str">
        <f>IF(BN79=1,"to'g'ri","xato")</f>
        <v>to'g'ri</v>
      </c>
      <c r="BP79" s="16"/>
      <c r="BQ79" s="340">
        <f>SUM(AU79:BB79)</f>
        <v>3</v>
      </c>
      <c r="BR79" s="340">
        <f>+BQ79*15</f>
        <v>45</v>
      </c>
      <c r="BS79" s="340">
        <f>+AG79-BR79</f>
        <v>3</v>
      </c>
      <c r="BT79" s="340" t="str">
        <f>IF(BS79=0,"to'g'ri","xato")</f>
        <v>xato</v>
      </c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</row>
    <row r="80" spans="1:83" ht="15.75" hidden="1">
      <c r="A80" s="226"/>
      <c r="B80" s="228"/>
      <c r="C80" s="331" t="s">
        <v>196</v>
      </c>
      <c r="D80" s="293"/>
      <c r="E80" s="259"/>
      <c r="F80" s="384" t="s">
        <v>191</v>
      </c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59"/>
      <c r="AC80" s="226"/>
      <c r="AD80" s="228"/>
      <c r="AE80" s="227"/>
      <c r="AF80" s="260"/>
      <c r="AG80" s="255"/>
      <c r="AH80" s="247"/>
      <c r="AI80" s="326"/>
      <c r="AJ80" s="366"/>
      <c r="AK80" s="326"/>
      <c r="AL80" s="366"/>
      <c r="AM80" s="256"/>
      <c r="AN80" s="260"/>
      <c r="AO80" s="256"/>
      <c r="AP80" s="260"/>
      <c r="AQ80" s="256"/>
      <c r="AR80" s="260"/>
      <c r="AS80" s="226"/>
      <c r="AT80" s="228"/>
      <c r="AU80" s="353"/>
      <c r="AV80" s="351"/>
      <c r="AW80" s="351"/>
      <c r="AX80" s="351"/>
      <c r="AY80" s="351"/>
      <c r="AZ80" s="351"/>
      <c r="BA80" s="351"/>
      <c r="BB80" s="346"/>
      <c r="BC80" s="353"/>
      <c r="BD80" s="351"/>
      <c r="BE80" s="351"/>
      <c r="BF80" s="351"/>
      <c r="BG80" s="386"/>
      <c r="BH80" s="351"/>
      <c r="BI80" s="351"/>
      <c r="BJ80" s="470"/>
      <c r="BK80" s="291"/>
      <c r="BL80" s="349"/>
      <c r="BM80" s="148"/>
      <c r="BN80" s="148"/>
      <c r="BO80" s="148"/>
      <c r="BP80" s="6"/>
      <c r="BQ80" s="148"/>
      <c r="BR80" s="148"/>
      <c r="BS80" s="148"/>
      <c r="BT80" s="148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</row>
    <row r="81" spans="1:84" ht="15.75" hidden="1">
      <c r="A81" s="383" t="s">
        <v>107</v>
      </c>
      <c r="B81" s="299"/>
      <c r="C81" s="331" t="s">
        <v>210</v>
      </c>
      <c r="D81" s="239"/>
      <c r="E81" s="240"/>
      <c r="F81" s="384" t="s">
        <v>184</v>
      </c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40"/>
      <c r="AC81" s="308">
        <f t="shared" ref="AC81" si="32">SUM(BC81:BJ82)*30</f>
        <v>240</v>
      </c>
      <c r="AD81" s="299"/>
      <c r="AE81" s="344"/>
      <c r="AF81" s="338"/>
      <c r="AG81" s="304">
        <f>SUM(AI81:AP81)</f>
        <v>96</v>
      </c>
      <c r="AH81" s="338"/>
      <c r="AI81" s="304">
        <v>36</v>
      </c>
      <c r="AJ81" s="365"/>
      <c r="AK81" s="304">
        <v>60</v>
      </c>
      <c r="AL81" s="365"/>
      <c r="AM81" s="304"/>
      <c r="AN81" s="338"/>
      <c r="AO81" s="304"/>
      <c r="AP81" s="338"/>
      <c r="AQ81" s="304"/>
      <c r="AR81" s="338"/>
      <c r="AS81" s="307">
        <f>AC81-AG81</f>
        <v>144</v>
      </c>
      <c r="AT81" s="299"/>
      <c r="AU81" s="352"/>
      <c r="AV81" s="357"/>
      <c r="AW81" s="357"/>
      <c r="AX81" s="357">
        <v>2</v>
      </c>
      <c r="AY81" s="357">
        <v>4</v>
      </c>
      <c r="AZ81" s="357"/>
      <c r="BA81" s="357"/>
      <c r="BB81" s="358"/>
      <c r="BC81" s="364"/>
      <c r="BD81" s="357"/>
      <c r="BE81" s="357"/>
      <c r="BF81" s="357">
        <v>3</v>
      </c>
      <c r="BG81" s="357">
        <v>5</v>
      </c>
      <c r="BH81" s="357"/>
      <c r="BI81" s="357"/>
      <c r="BJ81" s="450"/>
      <c r="BK81" s="308">
        <f>SUM(BC81:BJ81)</f>
        <v>8</v>
      </c>
      <c r="BL81" s="359"/>
      <c r="BM81" s="340">
        <f>+AC81/30</f>
        <v>8</v>
      </c>
      <c r="BN81" s="340">
        <f>IF(BK81=BM81,1,0)</f>
        <v>1</v>
      </c>
      <c r="BO81" s="340" t="str">
        <f>IF(BN81=1,"to'g'ri","xato")</f>
        <v>to'g'ri</v>
      </c>
      <c r="BP81" s="16"/>
      <c r="BQ81" s="340">
        <f>SUM(AU81:BB81)</f>
        <v>6</v>
      </c>
      <c r="BR81" s="340">
        <f>+BQ81*15</f>
        <v>90</v>
      </c>
      <c r="BS81" s="340">
        <f>+AG81-BR81</f>
        <v>6</v>
      </c>
      <c r="BT81" s="340" t="str">
        <f>IF(BS81=0,"to'g'ri","xato")</f>
        <v>xato</v>
      </c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</row>
    <row r="82" spans="1:84" ht="15.75" hidden="1">
      <c r="A82" s="222"/>
      <c r="B82" s="223"/>
      <c r="C82" s="388" t="s">
        <v>211</v>
      </c>
      <c r="D82" s="244"/>
      <c r="E82" s="253"/>
      <c r="F82" s="321" t="s">
        <v>185</v>
      </c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53"/>
      <c r="AC82" s="226"/>
      <c r="AD82" s="228"/>
      <c r="AE82" s="387"/>
      <c r="AF82" s="247"/>
      <c r="AG82" s="255"/>
      <c r="AH82" s="247"/>
      <c r="AI82" s="326"/>
      <c r="AJ82" s="366"/>
      <c r="AK82" s="326"/>
      <c r="AL82" s="366"/>
      <c r="AM82" s="255"/>
      <c r="AN82" s="247"/>
      <c r="AO82" s="255"/>
      <c r="AP82" s="247"/>
      <c r="AQ82" s="255"/>
      <c r="AR82" s="247"/>
      <c r="AS82" s="222"/>
      <c r="AT82" s="223"/>
      <c r="AU82" s="391"/>
      <c r="AV82" s="389"/>
      <c r="AW82" s="389"/>
      <c r="AX82" s="389"/>
      <c r="AY82" s="389"/>
      <c r="AZ82" s="389"/>
      <c r="BA82" s="389"/>
      <c r="BB82" s="390"/>
      <c r="BC82" s="391"/>
      <c r="BD82" s="389"/>
      <c r="BE82" s="389"/>
      <c r="BF82" s="389"/>
      <c r="BG82" s="389"/>
      <c r="BH82" s="389"/>
      <c r="BI82" s="389"/>
      <c r="BJ82" s="476"/>
      <c r="BK82" s="291"/>
      <c r="BL82" s="349"/>
      <c r="BM82" s="148"/>
      <c r="BN82" s="148"/>
      <c r="BO82" s="148"/>
      <c r="BP82" s="6"/>
      <c r="BQ82" s="148"/>
      <c r="BR82" s="148"/>
      <c r="BS82" s="148"/>
      <c r="BT82" s="148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</row>
    <row r="83" spans="1:84" s="3" customFormat="1" ht="15.75" hidden="1">
      <c r="A83" s="383" t="s">
        <v>119</v>
      </c>
      <c r="B83" s="253"/>
      <c r="C83" s="331" t="s">
        <v>213</v>
      </c>
      <c r="D83" s="239"/>
      <c r="E83" s="240"/>
      <c r="F83" s="356" t="s">
        <v>182</v>
      </c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40"/>
      <c r="AC83" s="308">
        <f t="shared" ref="AC83" si="33">SUM(BC83:BJ84)*30</f>
        <v>150</v>
      </c>
      <c r="AD83" s="299"/>
      <c r="AE83" s="307"/>
      <c r="AF83" s="245"/>
      <c r="AG83" s="304">
        <f t="shared" ref="AG83" si="34">SUM(AI83:AP83)</f>
        <v>60</v>
      </c>
      <c r="AH83" s="338"/>
      <c r="AI83" s="304">
        <v>30</v>
      </c>
      <c r="AJ83" s="365"/>
      <c r="AK83" s="304">
        <v>30</v>
      </c>
      <c r="AL83" s="365"/>
      <c r="AM83" s="304"/>
      <c r="AN83" s="245"/>
      <c r="AO83" s="304"/>
      <c r="AP83" s="245"/>
      <c r="AQ83" s="304"/>
      <c r="AR83" s="253"/>
      <c r="AS83" s="307">
        <f>AC83-AG83</f>
        <v>90</v>
      </c>
      <c r="AT83" s="253"/>
      <c r="AU83" s="352"/>
      <c r="AV83" s="357"/>
      <c r="AW83" s="357"/>
      <c r="AX83" s="357"/>
      <c r="AY83" s="357">
        <v>4</v>
      </c>
      <c r="AZ83" s="357"/>
      <c r="BA83" s="357"/>
      <c r="BB83" s="358"/>
      <c r="BC83" s="352"/>
      <c r="BD83" s="357"/>
      <c r="BE83" s="357"/>
      <c r="BF83" s="357"/>
      <c r="BG83" s="357">
        <v>5</v>
      </c>
      <c r="BH83" s="357"/>
      <c r="BI83" s="357"/>
      <c r="BJ83" s="450"/>
      <c r="BK83" s="308">
        <f>SUM(BC83:BJ83)</f>
        <v>5</v>
      </c>
      <c r="BL83" s="359"/>
      <c r="BP83" s="52"/>
      <c r="BU83" s="52"/>
      <c r="BV83" s="52"/>
      <c r="BW83" s="52"/>
      <c r="BX83" s="52"/>
      <c r="BY83" s="52"/>
      <c r="BZ83" s="52"/>
      <c r="CA83" s="52"/>
      <c r="CB83" s="52"/>
      <c r="CC83" s="52"/>
      <c r="CD83" s="52"/>
      <c r="CE83" s="52"/>
    </row>
    <row r="84" spans="1:84" s="3" customFormat="1" ht="15" hidden="1" customHeight="1">
      <c r="A84" s="234"/>
      <c r="B84" s="235"/>
      <c r="C84" s="331" t="s">
        <v>212</v>
      </c>
      <c r="D84" s="293"/>
      <c r="E84" s="259"/>
      <c r="F84" s="356" t="s">
        <v>183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63"/>
      <c r="R84" s="363"/>
      <c r="S84" s="363"/>
      <c r="T84" s="363"/>
      <c r="U84" s="363"/>
      <c r="V84" s="363"/>
      <c r="W84" s="363"/>
      <c r="X84" s="363"/>
      <c r="Y84" s="363"/>
      <c r="Z84" s="363"/>
      <c r="AA84" s="363"/>
      <c r="AB84" s="265"/>
      <c r="AC84" s="226"/>
      <c r="AD84" s="228"/>
      <c r="AE84" s="234"/>
      <c r="AF84" s="249"/>
      <c r="AG84" s="255"/>
      <c r="AH84" s="247"/>
      <c r="AI84" s="326"/>
      <c r="AJ84" s="366"/>
      <c r="AK84" s="326"/>
      <c r="AL84" s="366"/>
      <c r="AM84" s="251"/>
      <c r="AN84" s="249"/>
      <c r="AO84" s="251"/>
      <c r="AP84" s="249"/>
      <c r="AQ84" s="251"/>
      <c r="AR84" s="235"/>
      <c r="AS84" s="234"/>
      <c r="AT84" s="235"/>
      <c r="AU84" s="394"/>
      <c r="AV84" s="392"/>
      <c r="AW84" s="392"/>
      <c r="AX84" s="392"/>
      <c r="AY84" s="392"/>
      <c r="AZ84" s="392"/>
      <c r="BA84" s="392"/>
      <c r="BB84" s="393"/>
      <c r="BC84" s="394"/>
      <c r="BD84" s="392"/>
      <c r="BE84" s="392"/>
      <c r="BF84" s="392"/>
      <c r="BG84" s="392"/>
      <c r="BH84" s="392"/>
      <c r="BI84" s="392"/>
      <c r="BJ84" s="451"/>
      <c r="BK84" s="291"/>
      <c r="BL84" s="349"/>
      <c r="BP84" s="52"/>
      <c r="BU84" s="52"/>
      <c r="BV84" s="52"/>
      <c r="BW84" s="52"/>
      <c r="BX84" s="52"/>
      <c r="BY84" s="52"/>
      <c r="BZ84" s="52"/>
      <c r="CA84" s="52"/>
      <c r="CB84" s="52"/>
      <c r="CC84" s="52"/>
      <c r="CD84" s="52"/>
      <c r="CE84" s="52"/>
    </row>
    <row r="85" spans="1:84" s="3" customFormat="1" ht="15.75" hidden="1">
      <c r="A85" s="395" t="s">
        <v>124</v>
      </c>
      <c r="B85" s="396"/>
      <c r="C85" s="399" t="s">
        <v>187</v>
      </c>
      <c r="D85" s="400"/>
      <c r="E85" s="401"/>
      <c r="F85" s="360" t="s">
        <v>186</v>
      </c>
      <c r="G85" s="361"/>
      <c r="H85" s="361"/>
      <c r="I85" s="361"/>
      <c r="J85" s="361"/>
      <c r="K85" s="361"/>
      <c r="L85" s="361"/>
      <c r="M85" s="361"/>
      <c r="N85" s="361"/>
      <c r="O85" s="361"/>
      <c r="P85" s="361"/>
      <c r="Q85" s="361"/>
      <c r="R85" s="361"/>
      <c r="S85" s="361"/>
      <c r="T85" s="361"/>
      <c r="U85" s="361"/>
      <c r="V85" s="361"/>
      <c r="W85" s="361"/>
      <c r="X85" s="361"/>
      <c r="Y85" s="361"/>
      <c r="Z85" s="361"/>
      <c r="AA85" s="361"/>
      <c r="AB85" s="362"/>
      <c r="AC85" s="308">
        <f t="shared" ref="AC85" si="35">SUM(BC85:BJ86)*30</f>
        <v>150</v>
      </c>
      <c r="AD85" s="299"/>
      <c r="AE85" s="344"/>
      <c r="AF85" s="338"/>
      <c r="AG85" s="304">
        <f t="shared" ref="AG85" si="36">SUM(AI85:AP85)</f>
        <v>60</v>
      </c>
      <c r="AH85" s="338"/>
      <c r="AI85" s="344">
        <v>30</v>
      </c>
      <c r="AJ85" s="338"/>
      <c r="AK85" s="344">
        <v>30</v>
      </c>
      <c r="AL85" s="338"/>
      <c r="AM85" s="344"/>
      <c r="AN85" s="338"/>
      <c r="AO85" s="344"/>
      <c r="AP85" s="338"/>
      <c r="AQ85" s="344"/>
      <c r="AR85" s="338"/>
      <c r="AS85" s="307">
        <f>AC85-AG85</f>
        <v>90</v>
      </c>
      <c r="AT85" s="253"/>
      <c r="AU85" s="352"/>
      <c r="AV85" s="357"/>
      <c r="AW85" s="357"/>
      <c r="AX85" s="357"/>
      <c r="AY85" s="357"/>
      <c r="AZ85" s="357">
        <v>4</v>
      </c>
      <c r="BA85" s="357"/>
      <c r="BB85" s="357"/>
      <c r="BC85" s="357"/>
      <c r="BD85" s="357"/>
      <c r="BE85" s="357"/>
      <c r="BF85" s="357"/>
      <c r="BG85" s="357"/>
      <c r="BH85" s="357">
        <v>5</v>
      </c>
      <c r="BI85" s="357"/>
      <c r="BJ85" s="452"/>
      <c r="BK85" s="308">
        <f>SUM(BC85:BJ85)</f>
        <v>5</v>
      </c>
      <c r="BL85" s="359"/>
      <c r="BP85" s="52"/>
      <c r="BU85" s="52"/>
      <c r="BV85" s="52"/>
      <c r="BW85" s="52"/>
      <c r="BX85" s="52"/>
      <c r="BY85" s="52"/>
      <c r="BZ85" s="52"/>
      <c r="CA85" s="52"/>
      <c r="CB85" s="52"/>
      <c r="CC85" s="52"/>
      <c r="CD85" s="52"/>
      <c r="CE85" s="52"/>
    </row>
    <row r="86" spans="1:84" s="3" customFormat="1" ht="16.5" hidden="1" thickBot="1">
      <c r="A86" s="397"/>
      <c r="B86" s="398"/>
      <c r="C86" s="399" t="s">
        <v>188</v>
      </c>
      <c r="D86" s="400"/>
      <c r="E86" s="401"/>
      <c r="F86" s="360" t="s">
        <v>189</v>
      </c>
      <c r="G86" s="361"/>
      <c r="H86" s="361"/>
      <c r="I86" s="361"/>
      <c r="J86" s="361"/>
      <c r="K86" s="361"/>
      <c r="L86" s="361"/>
      <c r="M86" s="361"/>
      <c r="N86" s="361"/>
      <c r="O86" s="361"/>
      <c r="P86" s="361"/>
      <c r="Q86" s="361"/>
      <c r="R86" s="361"/>
      <c r="S86" s="361"/>
      <c r="T86" s="361"/>
      <c r="U86" s="361"/>
      <c r="V86" s="361"/>
      <c r="W86" s="361"/>
      <c r="X86" s="361"/>
      <c r="Y86" s="361"/>
      <c r="Z86" s="361"/>
      <c r="AA86" s="361"/>
      <c r="AB86" s="362"/>
      <c r="AC86" s="226"/>
      <c r="AD86" s="228"/>
      <c r="AE86" s="387"/>
      <c r="AF86" s="247"/>
      <c r="AG86" s="255"/>
      <c r="AH86" s="247"/>
      <c r="AI86" s="387"/>
      <c r="AJ86" s="247"/>
      <c r="AK86" s="387"/>
      <c r="AL86" s="247"/>
      <c r="AM86" s="387"/>
      <c r="AN86" s="247"/>
      <c r="AO86" s="387"/>
      <c r="AP86" s="247"/>
      <c r="AQ86" s="387"/>
      <c r="AR86" s="247"/>
      <c r="AS86" s="234"/>
      <c r="AT86" s="235"/>
      <c r="AU86" s="391"/>
      <c r="AV86" s="389"/>
      <c r="AW86" s="389"/>
      <c r="AX86" s="389"/>
      <c r="AY86" s="389"/>
      <c r="AZ86" s="389"/>
      <c r="BA86" s="389"/>
      <c r="BB86" s="389"/>
      <c r="BC86" s="389"/>
      <c r="BD86" s="389"/>
      <c r="BE86" s="389"/>
      <c r="BF86" s="389"/>
      <c r="BG86" s="389"/>
      <c r="BH86" s="389"/>
      <c r="BI86" s="389"/>
      <c r="BJ86" s="453"/>
      <c r="BK86" s="272"/>
      <c r="BL86" s="404"/>
      <c r="BP86" s="52"/>
      <c r="BU86" s="52"/>
      <c r="BV86" s="52"/>
      <c r="BW86" s="52"/>
      <c r="BX86" s="52"/>
      <c r="BY86" s="52"/>
      <c r="BZ86" s="52"/>
      <c r="CA86" s="52"/>
      <c r="CB86" s="52"/>
      <c r="CC86" s="52"/>
      <c r="CD86" s="52"/>
      <c r="CE86" s="52"/>
    </row>
    <row r="87" spans="1:84" ht="16.5" thickBot="1">
      <c r="A87" s="410"/>
      <c r="B87" s="276"/>
      <c r="C87" s="274"/>
      <c r="D87" s="275"/>
      <c r="E87" s="276"/>
      <c r="F87" s="411" t="s">
        <v>6</v>
      </c>
      <c r="G87" s="275"/>
      <c r="H87" s="275"/>
      <c r="I87" s="275"/>
      <c r="J87" s="275"/>
      <c r="K87" s="275"/>
      <c r="L87" s="275"/>
      <c r="M87" s="275"/>
      <c r="N87" s="275"/>
      <c r="O87" s="275"/>
      <c r="P87" s="275"/>
      <c r="Q87" s="275"/>
      <c r="R87" s="275"/>
      <c r="S87" s="275"/>
      <c r="T87" s="275"/>
      <c r="U87" s="275"/>
      <c r="V87" s="275"/>
      <c r="W87" s="275"/>
      <c r="X87" s="275"/>
      <c r="Y87" s="275"/>
      <c r="Z87" s="275"/>
      <c r="AA87" s="275"/>
      <c r="AB87" s="276"/>
      <c r="AC87" s="278">
        <f>+AC42+AC66</f>
        <v>6180</v>
      </c>
      <c r="AD87" s="276"/>
      <c r="AE87" s="402">
        <f>+AE42+AE66</f>
        <v>86</v>
      </c>
      <c r="AF87" s="403"/>
      <c r="AG87" s="278">
        <f>+AG42+AG66</f>
        <v>2508</v>
      </c>
      <c r="AH87" s="276"/>
      <c r="AI87" s="278">
        <f>+AI42+AI66</f>
        <v>1122</v>
      </c>
      <c r="AJ87" s="276"/>
      <c r="AK87" s="278">
        <f>+AK42+AK66</f>
        <v>924</v>
      </c>
      <c r="AL87" s="276"/>
      <c r="AM87" s="278">
        <f>+AM42+AM66</f>
        <v>348</v>
      </c>
      <c r="AN87" s="276"/>
      <c r="AO87" s="278">
        <f>+AO42+AO66</f>
        <v>114</v>
      </c>
      <c r="AP87" s="276"/>
      <c r="AQ87" s="278" t="s">
        <v>199</v>
      </c>
      <c r="AR87" s="276"/>
      <c r="AS87" s="278">
        <f>+AS42+AS66</f>
        <v>3672</v>
      </c>
      <c r="AT87" s="276"/>
      <c r="AU87" s="53">
        <f t="shared" ref="AU87:BJ87" si="37">SUM(AU67:AU86,AU43:AU65)</f>
        <v>24</v>
      </c>
      <c r="AV87" s="53">
        <f t="shared" si="37"/>
        <v>24</v>
      </c>
      <c r="AW87" s="53">
        <f t="shared" si="37"/>
        <v>23</v>
      </c>
      <c r="AX87" s="53">
        <f t="shared" si="37"/>
        <v>22</v>
      </c>
      <c r="AY87" s="53">
        <f t="shared" si="37"/>
        <v>25</v>
      </c>
      <c r="AZ87" s="53">
        <f t="shared" si="37"/>
        <v>20</v>
      </c>
      <c r="BA87" s="53">
        <f t="shared" si="37"/>
        <v>23</v>
      </c>
      <c r="BB87" s="111">
        <f t="shared" si="37"/>
        <v>0</v>
      </c>
      <c r="BC87" s="53">
        <f t="shared" si="37"/>
        <v>30</v>
      </c>
      <c r="BD87" s="53">
        <f t="shared" si="37"/>
        <v>30</v>
      </c>
      <c r="BE87" s="53">
        <f t="shared" si="37"/>
        <v>30</v>
      </c>
      <c r="BF87" s="53">
        <f t="shared" si="37"/>
        <v>30</v>
      </c>
      <c r="BG87" s="53">
        <f t="shared" si="37"/>
        <v>30</v>
      </c>
      <c r="BH87" s="53">
        <f t="shared" si="37"/>
        <v>26</v>
      </c>
      <c r="BI87" s="53">
        <f t="shared" si="37"/>
        <v>30</v>
      </c>
      <c r="BJ87" s="111">
        <f t="shared" si="37"/>
        <v>0</v>
      </c>
      <c r="BK87" s="278">
        <f>SUM(BC87:BJ87)</f>
        <v>206</v>
      </c>
      <c r="BL87" s="276"/>
      <c r="BM87" s="16">
        <f>+AC87/30</f>
        <v>206</v>
      </c>
      <c r="BN87" s="16">
        <f>IF(BK87=BM87,1,0)</f>
        <v>1</v>
      </c>
      <c r="BO87" s="16" t="str">
        <f>IF(BN87=1,"to'g'ri","xato")</f>
        <v>to'g'ri</v>
      </c>
      <c r="BP87" s="16"/>
      <c r="BQ87" s="16">
        <f>SUM(AU87:BB87)</f>
        <v>161</v>
      </c>
      <c r="BR87" s="16">
        <f>+BQ87*15</f>
        <v>2415</v>
      </c>
      <c r="BS87" s="16">
        <f>+AG87-BR87</f>
        <v>93</v>
      </c>
      <c r="BT87" s="16" t="str">
        <f>IF(BS87=0,"to'g'ri","xato")</f>
        <v>xato</v>
      </c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</row>
    <row r="88" spans="1:84" ht="16.5" thickBot="1">
      <c r="A88" s="291"/>
      <c r="B88" s="228"/>
      <c r="C88" s="336" t="s">
        <v>145</v>
      </c>
      <c r="D88" s="227"/>
      <c r="E88" s="228"/>
      <c r="F88" s="405" t="s">
        <v>146</v>
      </c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8"/>
      <c r="AC88" s="291">
        <f>SUM(BC88:BJ88)*30</f>
        <v>1020</v>
      </c>
      <c r="AD88" s="228"/>
      <c r="AE88" s="406">
        <v>14</v>
      </c>
      <c r="AF88" s="407"/>
      <c r="AG88" s="408">
        <f>AI88+AK88+AM88+AO88+AQ88</f>
        <v>0</v>
      </c>
      <c r="AH88" s="409"/>
      <c r="AI88" s="326"/>
      <c r="AJ88" s="260"/>
      <c r="AK88" s="326"/>
      <c r="AL88" s="260"/>
      <c r="AM88" s="326"/>
      <c r="AN88" s="260"/>
      <c r="AO88" s="326"/>
      <c r="AP88" s="260"/>
      <c r="AQ88" s="326"/>
      <c r="AR88" s="260"/>
      <c r="AS88" s="279">
        <f>AC88-AG88</f>
        <v>1020</v>
      </c>
      <c r="AT88" s="228"/>
      <c r="AU88" s="54"/>
      <c r="AV88" s="55"/>
      <c r="AW88" s="55"/>
      <c r="AX88" s="55"/>
      <c r="AY88" s="55"/>
      <c r="AZ88" s="55"/>
      <c r="BA88" s="55"/>
      <c r="BB88" s="56"/>
      <c r="BC88" s="54"/>
      <c r="BD88" s="55"/>
      <c r="BE88" s="55"/>
      <c r="BF88" s="55"/>
      <c r="BG88" s="55"/>
      <c r="BH88" s="55">
        <v>4</v>
      </c>
      <c r="BI88" s="55"/>
      <c r="BJ88" s="57">
        <v>30</v>
      </c>
      <c r="BK88" s="291">
        <f>SUM(BC88:BJ88)</f>
        <v>34</v>
      </c>
      <c r="BL88" s="228"/>
      <c r="BM88" s="6">
        <f>+AC88/30</f>
        <v>34</v>
      </c>
      <c r="BN88" s="6">
        <f>IF(BK88=BM88,1,0)</f>
        <v>1</v>
      </c>
      <c r="BO88" s="6" t="str">
        <f>IF(BN88=1,"to'g'ri","xato")</f>
        <v>to'g'ri</v>
      </c>
      <c r="BP88" s="6"/>
      <c r="BQ88" s="6">
        <f>SUM(AU88:BB88)</f>
        <v>0</v>
      </c>
      <c r="BR88" s="6">
        <f>+BQ88*15</f>
        <v>0</v>
      </c>
      <c r="BS88" s="6">
        <f>+AG88-BR88</f>
        <v>0</v>
      </c>
      <c r="BT88" s="6" t="str">
        <f>IF(BS88=0,"to'g'ri","xato")</f>
        <v>to'g'ri</v>
      </c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</row>
    <row r="89" spans="1:84" ht="16.5" thickBot="1">
      <c r="A89" s="421"/>
      <c r="B89" s="422"/>
      <c r="C89" s="423"/>
      <c r="D89" s="424"/>
      <c r="E89" s="422"/>
      <c r="F89" s="425" t="s">
        <v>5</v>
      </c>
      <c r="G89" s="424"/>
      <c r="H89" s="424"/>
      <c r="I89" s="424"/>
      <c r="J89" s="424"/>
      <c r="K89" s="424"/>
      <c r="L89" s="424"/>
      <c r="M89" s="424"/>
      <c r="N89" s="424"/>
      <c r="O89" s="424"/>
      <c r="P89" s="424"/>
      <c r="Q89" s="424"/>
      <c r="R89" s="424"/>
      <c r="S89" s="424"/>
      <c r="T89" s="424"/>
      <c r="U89" s="424"/>
      <c r="V89" s="424"/>
      <c r="W89" s="424"/>
      <c r="X89" s="424"/>
      <c r="Y89" s="424"/>
      <c r="Z89" s="424"/>
      <c r="AA89" s="424"/>
      <c r="AB89" s="422"/>
      <c r="AC89" s="278">
        <f>SUM(AC87:AD88)</f>
        <v>7200</v>
      </c>
      <c r="AD89" s="332"/>
      <c r="AE89" s="402">
        <f>SUM(AE87:AF88)</f>
        <v>100</v>
      </c>
      <c r="AF89" s="426"/>
      <c r="AG89" s="278">
        <f>SUM(AG87:AH88)</f>
        <v>2508</v>
      </c>
      <c r="AH89" s="332"/>
      <c r="AI89" s="278">
        <f>SUM(AI87:AJ88)</f>
        <v>1122</v>
      </c>
      <c r="AJ89" s="332"/>
      <c r="AK89" s="278">
        <f>SUM(AK87:AL88)</f>
        <v>924</v>
      </c>
      <c r="AL89" s="332"/>
      <c r="AM89" s="278">
        <f>SUM(AM87:AN88)</f>
        <v>348</v>
      </c>
      <c r="AN89" s="332"/>
      <c r="AO89" s="278">
        <f>SUM(AO87:AP88)</f>
        <v>114</v>
      </c>
      <c r="AP89" s="332"/>
      <c r="AQ89" s="278" t="s">
        <v>199</v>
      </c>
      <c r="AR89" s="276"/>
      <c r="AS89" s="278">
        <f>SUM(AS87:AT88)</f>
        <v>4692</v>
      </c>
      <c r="AT89" s="332"/>
      <c r="AU89" s="278">
        <f>SUM(AU87:AV88)</f>
        <v>48</v>
      </c>
      <c r="AV89" s="332"/>
      <c r="AW89" s="278">
        <f>SUM(AW87:AX88)</f>
        <v>45</v>
      </c>
      <c r="AX89" s="332"/>
      <c r="AY89" s="278">
        <f>SUM(AY87:AZ88)</f>
        <v>45</v>
      </c>
      <c r="AZ89" s="332"/>
      <c r="BA89" s="278">
        <f>SUM(BA87:BB88)</f>
        <v>23</v>
      </c>
      <c r="BB89" s="332"/>
      <c r="BC89" s="278">
        <f>SUM(BC87:BD88)</f>
        <v>60</v>
      </c>
      <c r="BD89" s="332"/>
      <c r="BE89" s="278">
        <f>SUM(BE87:BF88)</f>
        <v>60</v>
      </c>
      <c r="BF89" s="332"/>
      <c r="BG89" s="278">
        <f>SUM(BG87:BH88)</f>
        <v>60</v>
      </c>
      <c r="BH89" s="332"/>
      <c r="BI89" s="278">
        <f>SUM(BI87:BJ88)</f>
        <v>60</v>
      </c>
      <c r="BJ89" s="332"/>
      <c r="BK89" s="278">
        <f>SUM(BK87:BL88)</f>
        <v>240</v>
      </c>
      <c r="BL89" s="332"/>
      <c r="BM89" s="6">
        <f>+AC89/30</f>
        <v>240</v>
      </c>
      <c r="BN89" s="6">
        <f>IF(BK89=BM89,1,0)</f>
        <v>1</v>
      </c>
      <c r="BO89" s="6" t="str">
        <f>IF(BN89=1,"to'g'ri","xato")</f>
        <v>to'g'ri</v>
      </c>
      <c r="BP89" s="6"/>
      <c r="BQ89" s="6">
        <f>SUM(AU89:BB89)</f>
        <v>161</v>
      </c>
      <c r="BR89" s="6">
        <f>+BQ89*15</f>
        <v>2415</v>
      </c>
      <c r="BS89" s="6">
        <f>+AG89-BR89</f>
        <v>93</v>
      </c>
      <c r="BT89" s="6" t="str">
        <f>IF(BS89=0,"to'g'ri","xato")</f>
        <v>xato</v>
      </c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</row>
    <row r="90" spans="1:84" ht="15.75" hidden="1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58"/>
      <c r="AU90" s="58"/>
      <c r="AV90" s="58"/>
      <c r="AW90" s="58"/>
      <c r="AX90" s="58"/>
      <c r="AY90" s="58"/>
      <c r="AZ90" s="58"/>
      <c r="BA90" s="58"/>
      <c r="BB90" s="58">
        <f>26-BB89</f>
        <v>26</v>
      </c>
      <c r="BC90" s="58"/>
      <c r="BD90" s="58">
        <f>30-BD89</f>
        <v>30</v>
      </c>
      <c r="BE90" s="58">
        <f>30-BE89</f>
        <v>-30</v>
      </c>
      <c r="BF90" s="58">
        <f>30-BF89</f>
        <v>30</v>
      </c>
      <c r="BG90" s="58">
        <f>30-BG89</f>
        <v>-30</v>
      </c>
      <c r="BH90" s="58">
        <f>30-BH89</f>
        <v>30</v>
      </c>
      <c r="BI90" s="58"/>
      <c r="BJ90" s="58"/>
      <c r="BK90" s="6"/>
      <c r="BL90" s="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</row>
    <row r="91" spans="1:84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</row>
    <row r="92" spans="1:84" ht="21">
      <c r="A92" s="1"/>
      <c r="B92" s="127" t="s">
        <v>110</v>
      </c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8"/>
      <c r="BN92" s="118"/>
      <c r="BO92" s="118"/>
      <c r="BP92" s="118"/>
      <c r="BQ92" s="118"/>
      <c r="BR92" s="118"/>
      <c r="BS92" s="118"/>
      <c r="BT92" s="118"/>
      <c r="BU92" s="118"/>
      <c r="BV92" s="118"/>
      <c r="BW92" s="118"/>
      <c r="BX92" s="118"/>
      <c r="BY92" s="118"/>
      <c r="BZ92" s="118"/>
      <c r="CA92" s="118"/>
      <c r="CB92" s="118"/>
      <c r="CC92" s="118"/>
      <c r="CD92" s="118"/>
      <c r="CE92" s="118"/>
      <c r="CF92" s="128"/>
    </row>
    <row r="93" spans="1:84" ht="21">
      <c r="A93" s="59"/>
      <c r="B93" s="129" t="s">
        <v>147</v>
      </c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18"/>
      <c r="BN93" s="118"/>
      <c r="BO93" s="118"/>
      <c r="BP93" s="118"/>
      <c r="BQ93" s="118"/>
      <c r="BR93" s="118"/>
      <c r="BS93" s="118"/>
      <c r="BT93" s="118"/>
      <c r="BU93" s="118"/>
      <c r="BV93" s="118"/>
      <c r="BW93" s="118"/>
      <c r="BX93" s="118"/>
      <c r="BY93" s="118"/>
      <c r="BZ93" s="118"/>
      <c r="CA93" s="118"/>
      <c r="CB93" s="118"/>
      <c r="CC93" s="118"/>
      <c r="CD93" s="118"/>
      <c r="CE93" s="118"/>
      <c r="CF93" s="128"/>
    </row>
    <row r="94" spans="1:84" ht="21">
      <c r="A94" s="59"/>
      <c r="B94" s="129" t="s">
        <v>148</v>
      </c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30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31"/>
      <c r="BN94" s="131"/>
      <c r="BO94" s="131"/>
      <c r="BP94" s="131"/>
      <c r="BQ94" s="131"/>
      <c r="BR94" s="131"/>
      <c r="BS94" s="131"/>
      <c r="BT94" s="131"/>
      <c r="BU94" s="131"/>
      <c r="BV94" s="131"/>
      <c r="BW94" s="131"/>
      <c r="BX94" s="131"/>
      <c r="BY94" s="131"/>
      <c r="BZ94" s="131"/>
      <c r="CA94" s="131"/>
      <c r="CB94" s="131"/>
      <c r="CC94" s="131"/>
      <c r="CD94" s="131"/>
      <c r="CE94" s="131"/>
      <c r="CF94" s="128"/>
    </row>
    <row r="95" spans="1:84" ht="21">
      <c r="A95" s="59"/>
      <c r="B95" s="129" t="s">
        <v>149</v>
      </c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30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31"/>
      <c r="BN95" s="131"/>
      <c r="BO95" s="131"/>
      <c r="BP95" s="131"/>
      <c r="BQ95" s="131"/>
      <c r="BR95" s="131"/>
      <c r="BS95" s="131"/>
      <c r="BT95" s="131"/>
      <c r="BU95" s="131"/>
      <c r="BV95" s="131"/>
      <c r="BW95" s="131"/>
      <c r="BX95" s="131"/>
      <c r="BY95" s="131"/>
      <c r="BZ95" s="131"/>
      <c r="CA95" s="131"/>
      <c r="CB95" s="131"/>
      <c r="CC95" s="131"/>
      <c r="CD95" s="131"/>
      <c r="CE95" s="131"/>
      <c r="CF95" s="128"/>
    </row>
    <row r="96" spans="1:84" ht="21">
      <c r="A96" s="59"/>
      <c r="B96" s="129" t="s">
        <v>218</v>
      </c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30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31"/>
      <c r="BN96" s="131"/>
      <c r="BO96" s="131"/>
      <c r="BP96" s="131"/>
      <c r="BQ96" s="131"/>
      <c r="BR96" s="131"/>
      <c r="BS96" s="131"/>
      <c r="BT96" s="131"/>
      <c r="BU96" s="131"/>
      <c r="BV96" s="131"/>
      <c r="BW96" s="131"/>
      <c r="BX96" s="131"/>
      <c r="BY96" s="131"/>
      <c r="BZ96" s="131"/>
      <c r="CA96" s="131"/>
      <c r="CB96" s="131"/>
      <c r="CC96" s="131"/>
      <c r="CD96" s="131"/>
      <c r="CE96" s="131"/>
      <c r="CF96" s="128"/>
    </row>
    <row r="97" spans="1:84" ht="21">
      <c r="A97" s="59"/>
      <c r="B97" s="116" t="s">
        <v>219</v>
      </c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7"/>
      <c r="BA97" s="117"/>
      <c r="BB97" s="117"/>
      <c r="BC97" s="117"/>
      <c r="BD97" s="117"/>
      <c r="BE97" s="117"/>
      <c r="BF97" s="117"/>
      <c r="BG97" s="117"/>
      <c r="BH97" s="117"/>
      <c r="BI97" s="129"/>
      <c r="BJ97" s="129"/>
      <c r="BK97" s="129"/>
      <c r="BL97" s="129"/>
      <c r="BM97" s="131"/>
      <c r="BN97" s="131"/>
      <c r="BO97" s="131"/>
      <c r="BP97" s="131"/>
      <c r="BQ97" s="131"/>
      <c r="BR97" s="131"/>
      <c r="BS97" s="131"/>
      <c r="BT97" s="131"/>
      <c r="BU97" s="131"/>
      <c r="BV97" s="131"/>
      <c r="BW97" s="131"/>
      <c r="BX97" s="131"/>
      <c r="BY97" s="131"/>
      <c r="BZ97" s="131"/>
      <c r="CA97" s="131"/>
      <c r="CB97" s="131"/>
      <c r="CC97" s="131"/>
      <c r="CD97" s="131"/>
      <c r="CE97" s="131"/>
      <c r="CF97" s="128"/>
    </row>
    <row r="98" spans="1:84" ht="21">
      <c r="A98" s="13"/>
      <c r="B98" s="132" t="s">
        <v>220</v>
      </c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7"/>
      <c r="BA98" s="116"/>
      <c r="BB98" s="116"/>
      <c r="BC98" s="116"/>
      <c r="BD98" s="116"/>
      <c r="BE98" s="116"/>
      <c r="BF98" s="116"/>
      <c r="BG98" s="116"/>
      <c r="BH98" s="116"/>
      <c r="BI98" s="117"/>
      <c r="BJ98" s="117"/>
      <c r="BK98" s="117"/>
      <c r="BL98" s="117"/>
      <c r="BM98" s="131"/>
      <c r="BN98" s="131"/>
      <c r="BO98" s="131"/>
      <c r="BP98" s="131"/>
      <c r="BQ98" s="131"/>
      <c r="BR98" s="131"/>
      <c r="BS98" s="131"/>
      <c r="BT98" s="131"/>
      <c r="BU98" s="131"/>
      <c r="BV98" s="131"/>
      <c r="BW98" s="131"/>
      <c r="BX98" s="131"/>
      <c r="BY98" s="131"/>
      <c r="BZ98" s="131"/>
      <c r="CA98" s="131"/>
      <c r="CB98" s="131"/>
      <c r="CC98" s="131"/>
      <c r="CD98" s="131"/>
      <c r="CE98" s="131"/>
      <c r="CF98" s="128"/>
    </row>
    <row r="99" spans="1:84" ht="21">
      <c r="A99" s="1"/>
      <c r="B99" s="132" t="s">
        <v>221</v>
      </c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7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31"/>
      <c r="BN99" s="131"/>
      <c r="BO99" s="131"/>
      <c r="BP99" s="131"/>
      <c r="BQ99" s="131"/>
      <c r="BR99" s="131"/>
      <c r="BS99" s="131"/>
      <c r="BT99" s="131"/>
      <c r="BU99" s="131"/>
      <c r="BV99" s="131"/>
      <c r="BW99" s="131"/>
      <c r="BX99" s="131"/>
      <c r="BY99" s="131"/>
      <c r="BZ99" s="131"/>
      <c r="CA99" s="131"/>
      <c r="CB99" s="131"/>
      <c r="CC99" s="131"/>
      <c r="CD99" s="131"/>
      <c r="CE99" s="131"/>
      <c r="CF99" s="128"/>
    </row>
    <row r="100" spans="1:84" s="66" customFormat="1" ht="20.25">
      <c r="A100" s="1"/>
      <c r="B100" s="446" t="s">
        <v>240</v>
      </c>
      <c r="C100" s="446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6"/>
      <c r="O100" s="446"/>
      <c r="P100" s="446"/>
      <c r="Q100" s="446"/>
      <c r="R100" s="446"/>
      <c r="S100" s="446"/>
      <c r="T100" s="446"/>
      <c r="U100" s="446"/>
      <c r="V100" s="446"/>
      <c r="W100" s="446"/>
      <c r="X100" s="446"/>
      <c r="Y100" s="446"/>
      <c r="Z100" s="446"/>
      <c r="AA100" s="446"/>
      <c r="AB100" s="446"/>
      <c r="AC100" s="446"/>
      <c r="AD100" s="446"/>
      <c r="AE100" s="446"/>
      <c r="AF100" s="446"/>
      <c r="AG100" s="446"/>
      <c r="AH100" s="446"/>
      <c r="AI100" s="446"/>
      <c r="AJ100" s="446"/>
      <c r="AK100" s="446"/>
      <c r="AL100" s="446"/>
      <c r="AM100" s="446"/>
      <c r="AN100" s="446"/>
      <c r="AO100" s="446"/>
      <c r="AP100" s="446"/>
      <c r="AQ100" s="446"/>
      <c r="AR100" s="446"/>
      <c r="AS100" s="446"/>
      <c r="AT100" s="446"/>
      <c r="AU100" s="446"/>
      <c r="AV100" s="446"/>
      <c r="AW100" s="446"/>
      <c r="AX100" s="446"/>
      <c r="AY100" s="446"/>
      <c r="AZ100" s="446"/>
      <c r="BA100" s="446"/>
      <c r="BB100" s="446"/>
      <c r="BC100" s="446"/>
      <c r="BD100" s="446"/>
      <c r="BE100" s="446"/>
      <c r="BF100" s="446"/>
      <c r="BG100" s="446"/>
      <c r="BH100" s="446"/>
      <c r="BI100" s="446"/>
      <c r="BJ100" s="446"/>
      <c r="BK100" s="446"/>
      <c r="BL100" s="446"/>
      <c r="BM100" s="446"/>
      <c r="BN100" s="446"/>
      <c r="BO100" s="446"/>
      <c r="BP100" s="446"/>
      <c r="BQ100" s="446"/>
      <c r="BR100" s="446"/>
      <c r="BS100" s="446"/>
      <c r="BT100" s="446"/>
      <c r="BU100" s="446"/>
      <c r="BV100" s="446"/>
      <c r="BW100" s="446"/>
      <c r="BX100" s="446"/>
      <c r="BY100" s="446"/>
      <c r="BZ100" s="446"/>
      <c r="CA100" s="446"/>
      <c r="CB100" s="446"/>
      <c r="CC100" s="446"/>
      <c r="CD100" s="446"/>
      <c r="CE100" s="446"/>
      <c r="CF100" s="446"/>
    </row>
    <row r="101" spans="1:84" s="66" customFormat="1" ht="21.75" thickBot="1">
      <c r="A101" s="1"/>
      <c r="B101" s="118" t="s">
        <v>241</v>
      </c>
      <c r="C101" s="116"/>
      <c r="D101" s="116"/>
      <c r="E101" s="133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7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31"/>
      <c r="BN101" s="131"/>
      <c r="BO101" s="131"/>
      <c r="BP101" s="131"/>
      <c r="BQ101" s="131"/>
      <c r="BR101" s="131"/>
      <c r="BS101" s="131"/>
      <c r="BT101" s="131"/>
      <c r="BU101" s="131"/>
      <c r="BV101" s="131"/>
      <c r="BW101" s="131"/>
      <c r="BX101" s="131"/>
      <c r="BY101" s="131"/>
      <c r="BZ101" s="131"/>
      <c r="CA101" s="131"/>
      <c r="CB101" s="131"/>
      <c r="CC101" s="131"/>
      <c r="CD101" s="131"/>
      <c r="CE101" s="131"/>
      <c r="CF101" s="128"/>
    </row>
    <row r="102" spans="1:84" ht="32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484" t="s">
        <v>111</v>
      </c>
      <c r="N102" s="448"/>
      <c r="O102" s="448"/>
      <c r="P102" s="448"/>
      <c r="Q102" s="448"/>
      <c r="R102" s="448"/>
      <c r="S102" s="448"/>
      <c r="T102" s="448"/>
      <c r="U102" s="448"/>
      <c r="V102" s="448"/>
      <c r="W102" s="448"/>
      <c r="X102" s="448"/>
      <c r="Y102" s="448"/>
      <c r="Z102" s="448"/>
      <c r="AA102" s="448"/>
      <c r="AB102" s="485"/>
      <c r="AC102" s="447" t="s">
        <v>112</v>
      </c>
      <c r="AD102" s="448"/>
      <c r="AE102" s="448"/>
      <c r="AF102" s="448"/>
      <c r="AG102" s="448"/>
      <c r="AH102" s="485"/>
      <c r="AI102" s="447" t="s">
        <v>113</v>
      </c>
      <c r="AJ102" s="448"/>
      <c r="AK102" s="448"/>
      <c r="AL102" s="448"/>
      <c r="AM102" s="448"/>
      <c r="AN102" s="485"/>
      <c r="AO102" s="447" t="s">
        <v>226</v>
      </c>
      <c r="AP102" s="448"/>
      <c r="AQ102" s="448"/>
      <c r="AR102" s="448"/>
      <c r="AS102" s="448"/>
      <c r="AT102" s="448"/>
      <c r="AU102" s="448"/>
      <c r="AV102" s="448"/>
      <c r="AW102" s="448"/>
      <c r="AX102" s="448"/>
      <c r="AY102" s="448"/>
      <c r="AZ102" s="449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</row>
    <row r="103" spans="1:84" ht="18.75" customHeight="1">
      <c r="A103" s="1"/>
      <c r="B103" s="6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443" t="s">
        <v>8</v>
      </c>
      <c r="N103" s="444"/>
      <c r="O103" s="444"/>
      <c r="P103" s="444"/>
      <c r="Q103" s="444"/>
      <c r="R103" s="444"/>
      <c r="S103" s="444"/>
      <c r="T103" s="444"/>
      <c r="U103" s="444"/>
      <c r="V103" s="444"/>
      <c r="W103" s="444"/>
      <c r="X103" s="444"/>
      <c r="Y103" s="444"/>
      <c r="Z103" s="444"/>
      <c r="AA103" s="444"/>
      <c r="AB103" s="445"/>
      <c r="AC103" s="483">
        <v>105</v>
      </c>
      <c r="AD103" s="444"/>
      <c r="AE103" s="444"/>
      <c r="AF103" s="444"/>
      <c r="AG103" s="444"/>
      <c r="AH103" s="445"/>
      <c r="AI103" s="486">
        <v>45108</v>
      </c>
      <c r="AJ103" s="444"/>
      <c r="AK103" s="444"/>
      <c r="AL103" s="444"/>
      <c r="AM103" s="444"/>
      <c r="AN103" s="445"/>
      <c r="AO103" s="195" t="s">
        <v>227</v>
      </c>
      <c r="AP103" s="487"/>
      <c r="AQ103" s="487"/>
      <c r="AR103" s="487"/>
      <c r="AS103" s="487"/>
      <c r="AT103" s="487"/>
      <c r="AU103" s="487"/>
      <c r="AV103" s="487"/>
      <c r="AW103" s="487"/>
      <c r="AX103" s="487"/>
      <c r="AY103" s="487"/>
      <c r="AZ103" s="488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</row>
    <row r="104" spans="1:84" ht="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443" t="s">
        <v>32</v>
      </c>
      <c r="N104" s="444"/>
      <c r="O104" s="444"/>
      <c r="P104" s="444"/>
      <c r="Q104" s="444"/>
      <c r="R104" s="444"/>
      <c r="S104" s="444"/>
      <c r="T104" s="444"/>
      <c r="U104" s="444"/>
      <c r="V104" s="444"/>
      <c r="W104" s="444"/>
      <c r="X104" s="444"/>
      <c r="Y104" s="444"/>
      <c r="Z104" s="444"/>
      <c r="AA104" s="444"/>
      <c r="AB104" s="445"/>
      <c r="AC104" s="483">
        <v>19</v>
      </c>
      <c r="AD104" s="444"/>
      <c r="AE104" s="444"/>
      <c r="AF104" s="444"/>
      <c r="AG104" s="444"/>
      <c r="AH104" s="445"/>
      <c r="AI104" s="483" t="s">
        <v>150</v>
      </c>
      <c r="AJ104" s="444"/>
      <c r="AK104" s="444"/>
      <c r="AL104" s="444"/>
      <c r="AM104" s="444"/>
      <c r="AN104" s="445"/>
      <c r="AO104" s="489"/>
      <c r="AP104" s="490"/>
      <c r="AQ104" s="490"/>
      <c r="AR104" s="490"/>
      <c r="AS104" s="490"/>
      <c r="AT104" s="490"/>
      <c r="AU104" s="490"/>
      <c r="AV104" s="490"/>
      <c r="AW104" s="490"/>
      <c r="AX104" s="490"/>
      <c r="AY104" s="490"/>
      <c r="AZ104" s="49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</row>
    <row r="105" spans="1:84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443" t="s">
        <v>114</v>
      </c>
      <c r="N105" s="444"/>
      <c r="O105" s="444"/>
      <c r="P105" s="444"/>
      <c r="Q105" s="444"/>
      <c r="R105" s="444"/>
      <c r="S105" s="444"/>
      <c r="T105" s="444"/>
      <c r="U105" s="444"/>
      <c r="V105" s="444"/>
      <c r="W105" s="444"/>
      <c r="X105" s="444"/>
      <c r="Y105" s="444"/>
      <c r="Z105" s="444"/>
      <c r="AA105" s="444"/>
      <c r="AB105" s="445"/>
      <c r="AC105" s="483">
        <v>14</v>
      </c>
      <c r="AD105" s="444"/>
      <c r="AE105" s="444"/>
      <c r="AF105" s="444"/>
      <c r="AG105" s="444"/>
      <c r="AH105" s="445"/>
      <c r="AI105" s="486">
        <v>45139</v>
      </c>
      <c r="AJ105" s="444"/>
      <c r="AK105" s="444"/>
      <c r="AL105" s="444"/>
      <c r="AM105" s="444"/>
      <c r="AN105" s="445"/>
      <c r="AO105" s="489"/>
      <c r="AP105" s="490"/>
      <c r="AQ105" s="490"/>
      <c r="AR105" s="490"/>
      <c r="AS105" s="490"/>
      <c r="AT105" s="490"/>
      <c r="AU105" s="490"/>
      <c r="AV105" s="490"/>
      <c r="AW105" s="490"/>
      <c r="AX105" s="490"/>
      <c r="AY105" s="490"/>
      <c r="AZ105" s="49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</row>
    <row r="106" spans="1:84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443" t="s">
        <v>109</v>
      </c>
      <c r="N106" s="444"/>
      <c r="O106" s="444"/>
      <c r="P106" s="444"/>
      <c r="Q106" s="444"/>
      <c r="R106" s="444"/>
      <c r="S106" s="444"/>
      <c r="T106" s="444"/>
      <c r="U106" s="444"/>
      <c r="V106" s="444"/>
      <c r="W106" s="444"/>
      <c r="X106" s="444"/>
      <c r="Y106" s="444"/>
      <c r="Z106" s="444"/>
      <c r="AA106" s="444"/>
      <c r="AB106" s="445"/>
      <c r="AC106" s="483">
        <v>5</v>
      </c>
      <c r="AD106" s="444"/>
      <c r="AE106" s="444"/>
      <c r="AF106" s="444"/>
      <c r="AG106" s="444"/>
      <c r="AH106" s="445"/>
      <c r="AI106" s="483">
        <v>8</v>
      </c>
      <c r="AJ106" s="444"/>
      <c r="AK106" s="444"/>
      <c r="AL106" s="444"/>
      <c r="AM106" s="444"/>
      <c r="AN106" s="445"/>
      <c r="AO106" s="489"/>
      <c r="AP106" s="490"/>
      <c r="AQ106" s="490"/>
      <c r="AR106" s="490"/>
      <c r="AS106" s="490"/>
      <c r="AT106" s="490"/>
      <c r="AU106" s="490"/>
      <c r="AV106" s="490"/>
      <c r="AW106" s="490"/>
      <c r="AX106" s="490"/>
      <c r="AY106" s="490"/>
      <c r="AZ106" s="49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</row>
    <row r="107" spans="1:84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443" t="s">
        <v>115</v>
      </c>
      <c r="N107" s="444"/>
      <c r="O107" s="444"/>
      <c r="P107" s="444"/>
      <c r="Q107" s="444"/>
      <c r="R107" s="444"/>
      <c r="S107" s="444"/>
      <c r="T107" s="444"/>
      <c r="U107" s="444"/>
      <c r="V107" s="444"/>
      <c r="W107" s="444"/>
      <c r="X107" s="444"/>
      <c r="Y107" s="444"/>
      <c r="Z107" s="444"/>
      <c r="AA107" s="444"/>
      <c r="AB107" s="445"/>
      <c r="AC107" s="483">
        <v>57</v>
      </c>
      <c r="AD107" s="444"/>
      <c r="AE107" s="444"/>
      <c r="AF107" s="444"/>
      <c r="AG107" s="444"/>
      <c r="AH107" s="445"/>
      <c r="AI107" s="483" t="s">
        <v>116</v>
      </c>
      <c r="AJ107" s="444"/>
      <c r="AK107" s="444"/>
      <c r="AL107" s="444"/>
      <c r="AM107" s="444"/>
      <c r="AN107" s="445"/>
      <c r="AO107" s="489"/>
      <c r="AP107" s="490"/>
      <c r="AQ107" s="490"/>
      <c r="AR107" s="490"/>
      <c r="AS107" s="490"/>
      <c r="AT107" s="490"/>
      <c r="AU107" s="490"/>
      <c r="AV107" s="490"/>
      <c r="AW107" s="490"/>
      <c r="AX107" s="490"/>
      <c r="AY107" s="490"/>
      <c r="AZ107" s="49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</row>
    <row r="108" spans="1:84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443" t="s">
        <v>117</v>
      </c>
      <c r="N108" s="444"/>
      <c r="O108" s="444"/>
      <c r="P108" s="444"/>
      <c r="Q108" s="444"/>
      <c r="R108" s="444"/>
      <c r="S108" s="444"/>
      <c r="T108" s="444"/>
      <c r="U108" s="444"/>
      <c r="V108" s="444"/>
      <c r="W108" s="444"/>
      <c r="X108" s="444"/>
      <c r="Y108" s="444"/>
      <c r="Z108" s="444"/>
      <c r="AA108" s="444"/>
      <c r="AB108" s="445"/>
      <c r="AC108" s="483">
        <v>4</v>
      </c>
      <c r="AD108" s="444"/>
      <c r="AE108" s="444"/>
      <c r="AF108" s="444"/>
      <c r="AG108" s="444"/>
      <c r="AH108" s="445"/>
      <c r="AI108" s="483" t="s">
        <v>116</v>
      </c>
      <c r="AJ108" s="444"/>
      <c r="AK108" s="444"/>
      <c r="AL108" s="444"/>
      <c r="AM108" s="444"/>
      <c r="AN108" s="445"/>
      <c r="AO108" s="489"/>
      <c r="AP108" s="490"/>
      <c r="AQ108" s="490"/>
      <c r="AR108" s="490"/>
      <c r="AS108" s="490"/>
      <c r="AT108" s="490"/>
      <c r="AU108" s="490"/>
      <c r="AV108" s="490"/>
      <c r="AW108" s="490"/>
      <c r="AX108" s="490"/>
      <c r="AY108" s="490"/>
      <c r="AZ108" s="49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</row>
    <row r="109" spans="1:84" ht="18.75" customHeight="1" thickBo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480" t="s">
        <v>6</v>
      </c>
      <c r="N109" s="478"/>
      <c r="O109" s="478"/>
      <c r="P109" s="478"/>
      <c r="Q109" s="478"/>
      <c r="R109" s="478"/>
      <c r="S109" s="478"/>
      <c r="T109" s="478"/>
      <c r="U109" s="478"/>
      <c r="V109" s="478"/>
      <c r="W109" s="478"/>
      <c r="X109" s="478"/>
      <c r="Y109" s="478"/>
      <c r="Z109" s="478"/>
      <c r="AA109" s="478"/>
      <c r="AB109" s="481"/>
      <c r="AC109" s="477">
        <v>204</v>
      </c>
      <c r="AD109" s="478"/>
      <c r="AE109" s="478"/>
      <c r="AF109" s="478"/>
      <c r="AG109" s="478"/>
      <c r="AH109" s="481"/>
      <c r="AI109" s="477"/>
      <c r="AJ109" s="478"/>
      <c r="AK109" s="478"/>
      <c r="AL109" s="478"/>
      <c r="AM109" s="478"/>
      <c r="AN109" s="481"/>
      <c r="AO109" s="477"/>
      <c r="AP109" s="478"/>
      <c r="AQ109" s="478"/>
      <c r="AR109" s="478"/>
      <c r="AS109" s="478"/>
      <c r="AT109" s="478"/>
      <c r="AU109" s="478"/>
      <c r="AV109" s="478"/>
      <c r="AW109" s="478"/>
      <c r="AX109" s="478"/>
      <c r="AY109" s="478"/>
      <c r="AZ109" s="479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</row>
    <row r="110" spans="1:84" ht="18.75">
      <c r="A110" s="1"/>
      <c r="B110" s="1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5"/>
      <c r="AO110" s="115"/>
      <c r="AP110" s="115"/>
      <c r="AQ110" s="115"/>
      <c r="AR110" s="115"/>
      <c r="AS110" s="115"/>
      <c r="AT110" s="115"/>
      <c r="AU110" s="115"/>
      <c r="AV110" s="115"/>
      <c r="AW110" s="115"/>
      <c r="AX110" s="115"/>
      <c r="AY110" s="115"/>
      <c r="AZ110" s="1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05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</row>
    <row r="111" spans="1:84" ht="21">
      <c r="A111" s="1"/>
      <c r="B111" s="85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46" t="s">
        <v>222</v>
      </c>
      <c r="AM111" s="482"/>
      <c r="AN111" s="482"/>
      <c r="AO111" s="482"/>
      <c r="AP111" s="482"/>
      <c r="AQ111" s="482"/>
      <c r="AR111" s="482"/>
      <c r="AS111" s="482"/>
      <c r="AT111" s="482"/>
      <c r="AU111" s="482"/>
      <c r="AV111" s="482"/>
      <c r="AW111" s="482"/>
      <c r="AX111" s="482"/>
      <c r="AY111" s="482"/>
      <c r="AZ111" s="482"/>
      <c r="BA111" s="482"/>
      <c r="BB111" s="482"/>
      <c r="BC111" s="482"/>
      <c r="BD111" s="482"/>
      <c r="BE111" s="482"/>
      <c r="BF111" s="482"/>
      <c r="BG111" s="482"/>
      <c r="BH111" s="482"/>
      <c r="BI111" s="482"/>
      <c r="BJ111" s="482"/>
      <c r="BK111" s="482"/>
      <c r="BL111" s="482"/>
      <c r="BM111" s="48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</row>
    <row r="112" spans="1:84" ht="21">
      <c r="A112" s="1"/>
      <c r="B112" s="63"/>
      <c r="C112" s="430" t="s">
        <v>151</v>
      </c>
      <c r="D112" s="430"/>
      <c r="E112" s="430"/>
      <c r="F112" s="430"/>
      <c r="G112" s="430"/>
      <c r="H112" s="430"/>
      <c r="I112" s="430"/>
      <c r="J112" s="430"/>
      <c r="K112" s="430"/>
      <c r="L112" s="43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1"/>
      <c r="X112" s="121"/>
      <c r="Y112" s="431" t="s">
        <v>121</v>
      </c>
      <c r="Z112" s="431"/>
      <c r="AA112" s="431"/>
      <c r="AB112" s="431"/>
      <c r="AC112" s="431"/>
      <c r="AD112" s="431"/>
      <c r="AE112" s="121"/>
      <c r="AF112" s="119"/>
      <c r="AG112" s="119"/>
      <c r="AH112" s="119"/>
      <c r="AI112" s="119"/>
      <c r="AJ112" s="119"/>
      <c r="AK112" s="119"/>
      <c r="AL112" s="146" t="s">
        <v>125</v>
      </c>
      <c r="AM112" s="482"/>
      <c r="AN112" s="482"/>
      <c r="AO112" s="482"/>
      <c r="AP112" s="482"/>
      <c r="AQ112" s="482"/>
      <c r="AR112" s="482"/>
      <c r="AS112" s="482"/>
      <c r="AT112" s="482"/>
      <c r="AU112" s="482"/>
      <c r="AV112" s="482"/>
      <c r="AW112" s="482"/>
      <c r="AX112" s="482"/>
      <c r="AY112" s="482"/>
      <c r="AZ112" s="482"/>
      <c r="BA112" s="482"/>
      <c r="BB112" s="482"/>
      <c r="BC112" s="482"/>
      <c r="BD112" s="482"/>
      <c r="BE112" s="482"/>
      <c r="BF112" s="482"/>
      <c r="BG112" s="482"/>
      <c r="BH112" s="482"/>
      <c r="BI112" s="482"/>
      <c r="BJ112" s="482"/>
      <c r="BK112" s="119"/>
      <c r="BL112" s="119"/>
      <c r="BM112" s="12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</row>
    <row r="113" spans="1:83" ht="31.5" customHeight="1">
      <c r="A113" s="6"/>
      <c r="B113" s="63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0"/>
      <c r="AF113" s="123"/>
      <c r="AG113" s="123"/>
      <c r="AH113" s="123"/>
      <c r="AI113" s="123"/>
      <c r="AJ113" s="123"/>
      <c r="AK113" s="123"/>
      <c r="AL113" s="442"/>
      <c r="AM113" s="442"/>
      <c r="AN113" s="442"/>
      <c r="AO113" s="442"/>
      <c r="AP113" s="442"/>
      <c r="AQ113" s="442"/>
      <c r="AR113" s="442"/>
      <c r="AS113" s="442"/>
      <c r="AT113" s="442"/>
      <c r="AU113" s="442"/>
      <c r="AV113" s="442"/>
      <c r="AW113" s="442"/>
      <c r="AX113" s="442"/>
      <c r="AY113" s="442"/>
      <c r="AZ113" s="442"/>
      <c r="BA113" s="442"/>
      <c r="BB113" s="442"/>
      <c r="BC113" s="442"/>
      <c r="BD113" s="442"/>
      <c r="BE113" s="442"/>
      <c r="BF113" s="442"/>
      <c r="BG113" s="442"/>
      <c r="BH113" s="442"/>
      <c r="BI113" s="442"/>
      <c r="BJ113" s="442"/>
      <c r="BK113" s="119"/>
      <c r="BL113" s="119"/>
      <c r="BM113" s="122"/>
      <c r="BN113" s="62"/>
      <c r="BO113" s="62"/>
      <c r="BP113" s="62"/>
      <c r="BQ113" s="62"/>
      <c r="BR113" s="62"/>
      <c r="BS113" s="62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</row>
    <row r="114" spans="1:83" ht="20.25">
      <c r="A114" s="63"/>
      <c r="B114" s="63"/>
      <c r="C114" s="430" t="s">
        <v>120</v>
      </c>
      <c r="D114" s="430"/>
      <c r="E114" s="430"/>
      <c r="F114" s="430"/>
      <c r="G114" s="430"/>
      <c r="H114" s="430"/>
      <c r="I114" s="430"/>
      <c r="J114" s="430"/>
      <c r="K114" s="430"/>
      <c r="L114" s="430"/>
      <c r="M114" s="430"/>
      <c r="N114" s="430"/>
      <c r="O114" s="430"/>
      <c r="P114" s="430"/>
      <c r="Q114" s="430"/>
      <c r="R114" s="430"/>
      <c r="S114" s="120"/>
      <c r="T114" s="120"/>
      <c r="U114" s="120"/>
      <c r="V114" s="120"/>
      <c r="W114" s="121"/>
      <c r="X114" s="121"/>
      <c r="Y114" s="431" t="s">
        <v>121</v>
      </c>
      <c r="Z114" s="431"/>
      <c r="AA114" s="431"/>
      <c r="AB114" s="431"/>
      <c r="AC114" s="431"/>
      <c r="AD114" s="431"/>
      <c r="AE114" s="121"/>
      <c r="AF114" s="123"/>
      <c r="AG114" s="123"/>
      <c r="AH114" s="123"/>
      <c r="AI114" s="123"/>
      <c r="AJ114" s="123"/>
      <c r="AK114" s="123"/>
      <c r="AL114" s="441"/>
      <c r="AM114" s="441"/>
      <c r="AN114" s="441"/>
      <c r="AO114" s="441"/>
      <c r="AP114" s="441"/>
      <c r="AQ114" s="441"/>
      <c r="AR114" s="441"/>
      <c r="AS114" s="441"/>
      <c r="AT114" s="441"/>
      <c r="AU114" s="441"/>
      <c r="AV114" s="441"/>
      <c r="AW114" s="441"/>
      <c r="AX114" s="441"/>
      <c r="AY114" s="441"/>
      <c r="AZ114" s="441"/>
      <c r="BA114" s="441"/>
      <c r="BB114" s="441"/>
      <c r="BC114" s="441"/>
      <c r="BD114" s="441"/>
      <c r="BE114" s="441"/>
      <c r="BF114" s="441"/>
      <c r="BG114" s="441"/>
      <c r="BH114" s="441"/>
      <c r="BI114" s="441"/>
      <c r="BJ114" s="441"/>
      <c r="BK114" s="441"/>
      <c r="BL114" s="441"/>
      <c r="BM114" s="441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4"/>
    </row>
    <row r="115" spans="1:83" ht="33.75" customHeight="1">
      <c r="A115" s="63"/>
      <c r="B115" s="63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0"/>
      <c r="Z115" s="120"/>
      <c r="AA115" s="120"/>
      <c r="AB115" s="120"/>
      <c r="AC115" s="120"/>
      <c r="AD115" s="120"/>
      <c r="AE115" s="121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  <c r="AS115" s="119"/>
      <c r="AT115" s="119"/>
      <c r="AU115" s="119"/>
      <c r="AV115" s="119"/>
      <c r="AW115" s="119"/>
      <c r="AX115" s="119"/>
      <c r="AY115" s="119"/>
      <c r="AZ115" s="119"/>
      <c r="BA115" s="119"/>
      <c r="BB115" s="119"/>
      <c r="BC115" s="119"/>
      <c r="BD115" s="119"/>
      <c r="BE115" s="119"/>
      <c r="BF115" s="119"/>
      <c r="BG115" s="119"/>
      <c r="BH115" s="119"/>
      <c r="BI115" s="119"/>
      <c r="BJ115" s="119"/>
      <c r="BK115" s="119"/>
      <c r="BL115" s="119"/>
      <c r="BM115" s="122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  <c r="CB115" s="64"/>
      <c r="CC115" s="64"/>
      <c r="CD115" s="64"/>
      <c r="CE115" s="64"/>
    </row>
    <row r="116" spans="1:83" ht="20.25">
      <c r="A116" s="63"/>
      <c r="B116" s="63"/>
      <c r="C116" s="124" t="s">
        <v>239</v>
      </c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5"/>
      <c r="X116" s="125"/>
      <c r="Y116" s="440" t="s">
        <v>152</v>
      </c>
      <c r="Z116" s="440"/>
      <c r="AA116" s="440"/>
      <c r="AB116" s="440"/>
      <c r="AC116" s="440"/>
      <c r="AD116" s="440"/>
      <c r="AE116" s="121"/>
      <c r="AF116" s="441"/>
      <c r="AG116" s="441"/>
      <c r="AH116" s="441"/>
      <c r="AI116" s="441"/>
      <c r="AJ116" s="441"/>
      <c r="AK116" s="441"/>
      <c r="AL116" s="441"/>
      <c r="AM116" s="441"/>
      <c r="AN116" s="441"/>
      <c r="AO116" s="119"/>
      <c r="AP116" s="119"/>
      <c r="AQ116" s="119"/>
      <c r="AR116" s="119"/>
      <c r="AS116" s="119"/>
      <c r="AT116" s="119"/>
      <c r="AU116" s="119"/>
      <c r="AV116" s="119"/>
      <c r="AW116" s="119"/>
      <c r="AX116" s="119"/>
      <c r="AY116" s="119"/>
      <c r="AZ116" s="119"/>
      <c r="BA116" s="119"/>
      <c r="BB116" s="119"/>
      <c r="BC116" s="119"/>
      <c r="BD116" s="119"/>
      <c r="BE116" s="119"/>
      <c r="BF116" s="119"/>
      <c r="BG116" s="119"/>
      <c r="BH116" s="119"/>
      <c r="BI116" s="119"/>
      <c r="BJ116" s="119"/>
      <c r="BK116" s="119"/>
      <c r="BL116" s="119"/>
      <c r="BM116" s="122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4"/>
    </row>
    <row r="117" spans="1:83" ht="35.25" customHeight="1">
      <c r="A117" s="63"/>
      <c r="B117" s="8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1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Q117" s="119"/>
      <c r="AR117" s="119"/>
      <c r="AS117" s="119"/>
      <c r="AT117" s="119"/>
      <c r="AU117" s="119"/>
      <c r="AV117" s="119"/>
      <c r="AW117" s="119"/>
      <c r="AX117" s="119"/>
      <c r="AY117" s="119"/>
      <c r="AZ117" s="119"/>
      <c r="BA117" s="119"/>
      <c r="BB117" s="119"/>
      <c r="BC117" s="119"/>
      <c r="BD117" s="119"/>
      <c r="BE117" s="119"/>
      <c r="BF117" s="119"/>
      <c r="BG117" s="119"/>
      <c r="BH117" s="119"/>
      <c r="BI117" s="119"/>
      <c r="BJ117" s="119"/>
      <c r="BK117" s="119"/>
      <c r="BL117" s="119"/>
      <c r="BM117" s="122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4"/>
    </row>
    <row r="118" spans="1:83" ht="20.25">
      <c r="A118" s="63"/>
      <c r="B118" s="63"/>
      <c r="C118" s="124" t="s">
        <v>238</v>
      </c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5"/>
      <c r="X118" s="125"/>
      <c r="Y118" s="440" t="s">
        <v>223</v>
      </c>
      <c r="Z118" s="440"/>
      <c r="AA118" s="440"/>
      <c r="AB118" s="440"/>
      <c r="AC118" s="440"/>
      <c r="AD118" s="440"/>
      <c r="AE118" s="121"/>
      <c r="AF118" s="441"/>
      <c r="AG118" s="441"/>
      <c r="AH118" s="441"/>
      <c r="AI118" s="441"/>
      <c r="AJ118" s="441"/>
      <c r="AK118" s="441"/>
      <c r="AL118" s="441"/>
      <c r="AM118" s="441"/>
      <c r="AN118" s="441"/>
      <c r="AO118" s="119"/>
      <c r="AP118" s="119"/>
      <c r="AQ118" s="119"/>
      <c r="AR118" s="119"/>
      <c r="AS118" s="119"/>
      <c r="AT118" s="119"/>
      <c r="AU118" s="119"/>
      <c r="AV118" s="119"/>
      <c r="AW118" s="119"/>
      <c r="AX118" s="119"/>
      <c r="AY118" s="119"/>
      <c r="AZ118" s="119"/>
      <c r="BA118" s="119"/>
      <c r="BB118" s="119"/>
      <c r="BC118" s="119"/>
      <c r="BD118" s="119"/>
      <c r="BE118" s="119"/>
      <c r="BF118" s="119"/>
      <c r="BG118" s="119"/>
      <c r="BH118" s="119"/>
      <c r="BI118" s="119"/>
      <c r="BJ118" s="119"/>
      <c r="BK118" s="119"/>
      <c r="BL118" s="119"/>
      <c r="BM118" s="122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</row>
    <row r="119" spans="1:83" ht="18.75" customHeight="1">
      <c r="A119" s="63"/>
      <c r="B119" s="85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Q119" s="119"/>
      <c r="AR119" s="119"/>
      <c r="AS119" s="119"/>
      <c r="AT119" s="119"/>
      <c r="AU119" s="119"/>
      <c r="AV119" s="119"/>
      <c r="AW119" s="119"/>
      <c r="AX119" s="119"/>
      <c r="AY119" s="119"/>
      <c r="AZ119" s="119"/>
      <c r="BA119" s="119"/>
      <c r="BB119" s="119"/>
      <c r="BC119" s="119"/>
      <c r="BD119" s="119"/>
      <c r="BE119" s="119"/>
      <c r="BF119" s="119"/>
      <c r="BG119" s="119"/>
      <c r="BH119" s="119"/>
      <c r="BI119" s="119"/>
      <c r="BJ119" s="119"/>
      <c r="BK119" s="119"/>
      <c r="BL119" s="119"/>
      <c r="BM119" s="122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4"/>
    </row>
    <row r="120" spans="1:83" s="65" customFormat="1" ht="20.25">
      <c r="A120" s="63"/>
      <c r="B120" s="85"/>
      <c r="C120" s="126" t="s">
        <v>216</v>
      </c>
      <c r="D120" s="126"/>
      <c r="E120" s="126"/>
      <c r="F120" s="126"/>
      <c r="G120" s="126"/>
      <c r="H120" s="126"/>
      <c r="I120" s="126"/>
      <c r="J120" s="126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  <c r="AP120" s="119"/>
      <c r="AQ120" s="119"/>
      <c r="AR120" s="119"/>
      <c r="AS120" s="119"/>
      <c r="AT120" s="119"/>
      <c r="AU120" s="119"/>
      <c r="AV120" s="119"/>
      <c r="AW120" s="119"/>
      <c r="AX120" s="119"/>
      <c r="AY120" s="119"/>
      <c r="AZ120" s="119"/>
      <c r="BA120" s="119"/>
      <c r="BB120" s="119"/>
      <c r="BC120" s="119"/>
      <c r="BD120" s="119"/>
      <c r="BE120" s="119"/>
      <c r="BF120" s="119"/>
      <c r="BG120" s="119"/>
      <c r="BH120" s="119"/>
      <c r="BI120" s="119"/>
      <c r="BJ120" s="119"/>
      <c r="BK120" s="119"/>
      <c r="BL120" s="119"/>
      <c r="BM120" s="122"/>
      <c r="BN120" s="64"/>
      <c r="BO120" s="64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64"/>
      <c r="CA120" s="64"/>
      <c r="CB120" s="64"/>
      <c r="CC120" s="64"/>
      <c r="CD120" s="64"/>
      <c r="CE120" s="64"/>
    </row>
    <row r="121" spans="1:83" ht="15.75" customHeight="1">
      <c r="A121" s="6"/>
      <c r="B121" s="85"/>
      <c r="C121" s="430" t="s">
        <v>242</v>
      </c>
      <c r="D121" s="430"/>
      <c r="E121" s="430"/>
      <c r="F121" s="430"/>
      <c r="G121" s="430"/>
      <c r="H121" s="430"/>
      <c r="I121" s="430"/>
      <c r="J121" s="430"/>
      <c r="K121" s="430"/>
      <c r="L121" s="430"/>
      <c r="M121" s="430"/>
      <c r="N121" s="430"/>
      <c r="O121" s="430"/>
      <c r="P121" s="430"/>
      <c r="Q121" s="430"/>
      <c r="R121" s="430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19"/>
      <c r="AG121" s="119"/>
      <c r="AH121" s="119"/>
      <c r="AI121" s="119"/>
      <c r="AJ121" s="119"/>
      <c r="AK121" s="119"/>
      <c r="AL121" s="119"/>
      <c r="AM121" s="119"/>
      <c r="AN121" s="119"/>
      <c r="AO121" s="119"/>
      <c r="AP121" s="119"/>
      <c r="AQ121" s="119"/>
      <c r="AR121" s="119"/>
      <c r="AS121" s="119"/>
      <c r="AT121" s="119"/>
      <c r="AU121" s="119"/>
      <c r="AV121" s="119"/>
      <c r="AW121" s="119"/>
      <c r="AX121" s="119"/>
      <c r="AY121" s="119"/>
      <c r="AZ121" s="119"/>
      <c r="BA121" s="119"/>
      <c r="BB121" s="119"/>
      <c r="BC121" s="119"/>
      <c r="BD121" s="119"/>
      <c r="BE121" s="119"/>
      <c r="BF121" s="119"/>
      <c r="BG121" s="119"/>
      <c r="BH121" s="119"/>
      <c r="BI121" s="119"/>
      <c r="BJ121" s="119"/>
      <c r="BK121" s="119"/>
      <c r="BL121" s="119"/>
      <c r="BM121" s="122"/>
      <c r="BN121" s="62"/>
      <c r="BO121" s="62"/>
      <c r="BP121" s="62"/>
      <c r="BQ121" s="62"/>
      <c r="BR121" s="62"/>
      <c r="BS121" s="62"/>
      <c r="BT121" s="62"/>
      <c r="BU121" s="62"/>
      <c r="BV121" s="62"/>
      <c r="BW121" s="62"/>
      <c r="BX121" s="62"/>
      <c r="BY121" s="62"/>
      <c r="BZ121" s="62"/>
      <c r="CA121" s="62"/>
      <c r="CB121" s="62"/>
      <c r="CC121" s="62"/>
      <c r="CD121" s="62"/>
      <c r="CE121" s="62"/>
    </row>
    <row r="122" spans="1:83" ht="27" customHeight="1">
      <c r="A122" s="6"/>
      <c r="B122" s="85"/>
      <c r="C122" s="430"/>
      <c r="D122" s="430"/>
      <c r="E122" s="430"/>
      <c r="F122" s="430"/>
      <c r="G122" s="430"/>
      <c r="H122" s="430"/>
      <c r="I122" s="430"/>
      <c r="J122" s="430"/>
      <c r="K122" s="430"/>
      <c r="L122" s="430"/>
      <c r="M122" s="430"/>
      <c r="N122" s="430"/>
      <c r="O122" s="430"/>
      <c r="P122" s="430"/>
      <c r="Q122" s="430"/>
      <c r="R122" s="430"/>
      <c r="S122" s="120"/>
      <c r="T122" s="121"/>
      <c r="U122" s="121"/>
      <c r="V122" s="121"/>
      <c r="W122" s="121"/>
      <c r="X122" s="121"/>
      <c r="Y122" s="126" t="s">
        <v>217</v>
      </c>
      <c r="Z122" s="126"/>
      <c r="AA122" s="126"/>
      <c r="AB122" s="126"/>
      <c r="AC122" s="126"/>
      <c r="AD122" s="126"/>
      <c r="AE122" s="126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Q122" s="119"/>
      <c r="AR122" s="119"/>
      <c r="AS122" s="119"/>
      <c r="AT122" s="119"/>
      <c r="AU122" s="119"/>
      <c r="AV122" s="119"/>
      <c r="AW122" s="119"/>
      <c r="AX122" s="119"/>
      <c r="AY122" s="119"/>
      <c r="AZ122" s="119"/>
      <c r="BA122" s="119"/>
      <c r="BB122" s="119"/>
      <c r="BC122" s="119"/>
      <c r="BD122" s="119"/>
      <c r="BE122" s="119"/>
      <c r="BF122" s="119"/>
      <c r="BG122" s="119"/>
      <c r="BH122" s="119"/>
      <c r="BI122" s="119"/>
      <c r="BJ122" s="119"/>
      <c r="BK122" s="119"/>
      <c r="BL122" s="119"/>
      <c r="BM122" s="122"/>
      <c r="BN122" s="62"/>
      <c r="BO122" s="62"/>
      <c r="BP122" s="62"/>
      <c r="BQ122" s="62"/>
      <c r="BR122" s="62"/>
      <c r="BS122" s="62"/>
      <c r="BT122" s="62"/>
      <c r="BU122" s="62"/>
      <c r="BV122" s="62"/>
      <c r="BW122" s="62"/>
      <c r="BX122" s="62"/>
      <c r="BY122" s="62"/>
      <c r="BZ122" s="62"/>
      <c r="CA122" s="62"/>
      <c r="CB122" s="62"/>
      <c r="CC122" s="62"/>
      <c r="CD122" s="62"/>
      <c r="CE122" s="62"/>
    </row>
    <row r="123" spans="1:8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2"/>
      <c r="BN123" s="62"/>
      <c r="BO123" s="62"/>
      <c r="BP123" s="62"/>
      <c r="BQ123" s="62"/>
      <c r="BR123" s="62"/>
      <c r="BS123" s="62"/>
      <c r="BT123" s="62"/>
      <c r="BU123" s="62"/>
      <c r="BV123" s="62"/>
      <c r="BW123" s="62"/>
      <c r="BX123" s="62"/>
      <c r="BY123" s="62"/>
      <c r="BZ123" s="62"/>
      <c r="CA123" s="62"/>
      <c r="CB123" s="62"/>
      <c r="CC123" s="62"/>
      <c r="CD123" s="62"/>
      <c r="CE123" s="62"/>
    </row>
    <row r="124" spans="1:83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2"/>
      <c r="BN124" s="62"/>
      <c r="BO124" s="62"/>
      <c r="BP124" s="62"/>
      <c r="BQ124" s="62"/>
      <c r="BR124" s="62"/>
      <c r="BS124" s="62"/>
      <c r="BT124" s="62"/>
      <c r="BU124" s="62"/>
      <c r="BV124" s="62"/>
      <c r="BW124" s="62"/>
      <c r="BX124" s="62"/>
      <c r="BY124" s="62"/>
      <c r="BZ124" s="62"/>
      <c r="CA124" s="62"/>
      <c r="CB124" s="62"/>
      <c r="CC124" s="62"/>
      <c r="CD124" s="62"/>
      <c r="CE124" s="62"/>
    </row>
    <row r="125" spans="1:83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2"/>
      <c r="BN125" s="62"/>
      <c r="BO125" s="62"/>
      <c r="BP125" s="62"/>
      <c r="BQ125" s="62"/>
      <c r="BR125" s="62"/>
      <c r="BS125" s="62"/>
      <c r="BT125" s="62"/>
      <c r="BU125" s="62"/>
      <c r="BV125" s="62"/>
      <c r="BW125" s="62"/>
      <c r="BX125" s="62"/>
      <c r="BY125" s="62"/>
      <c r="BZ125" s="62"/>
      <c r="CA125" s="62"/>
      <c r="CB125" s="62"/>
      <c r="CC125" s="62"/>
      <c r="CD125" s="62"/>
      <c r="CE125" s="62"/>
    </row>
    <row r="126" spans="1:83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2"/>
      <c r="BN126" s="62"/>
      <c r="BO126" s="62"/>
      <c r="BP126" s="62"/>
      <c r="BQ126" s="62"/>
      <c r="BR126" s="62"/>
      <c r="BS126" s="62"/>
      <c r="BT126" s="62"/>
      <c r="BU126" s="62"/>
      <c r="BV126" s="62"/>
      <c r="BW126" s="62"/>
      <c r="BX126" s="62"/>
      <c r="BY126" s="62"/>
      <c r="BZ126" s="62"/>
      <c r="CA126" s="62"/>
      <c r="CB126" s="62"/>
      <c r="CC126" s="62"/>
      <c r="CD126" s="62"/>
      <c r="CE126" s="62"/>
    </row>
    <row r="127" spans="1:83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2"/>
      <c r="BN127" s="62"/>
      <c r="BO127" s="62"/>
      <c r="BP127" s="62"/>
      <c r="BQ127" s="62"/>
      <c r="BR127" s="62"/>
      <c r="BS127" s="62"/>
      <c r="BT127" s="62"/>
      <c r="BU127" s="62"/>
      <c r="BV127" s="62"/>
      <c r="BW127" s="62"/>
      <c r="BX127" s="62"/>
      <c r="BY127" s="62"/>
      <c r="BZ127" s="62"/>
      <c r="CA127" s="62"/>
      <c r="CB127" s="62"/>
      <c r="CC127" s="62"/>
      <c r="CD127" s="62"/>
      <c r="CE127" s="62"/>
    </row>
    <row r="128" spans="1:83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2"/>
      <c r="BN128" s="62"/>
      <c r="BO128" s="62"/>
      <c r="BP128" s="62"/>
      <c r="BQ128" s="62"/>
      <c r="BR128" s="62"/>
      <c r="BS128" s="62"/>
      <c r="BT128" s="62"/>
      <c r="BU128" s="62"/>
      <c r="BV128" s="62"/>
      <c r="BW128" s="62"/>
      <c r="BX128" s="62"/>
      <c r="BY128" s="62"/>
      <c r="BZ128" s="62"/>
      <c r="CA128" s="62"/>
      <c r="CB128" s="62"/>
      <c r="CC128" s="62"/>
      <c r="CD128" s="62"/>
      <c r="CE128" s="62"/>
    </row>
    <row r="129" spans="1:83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2"/>
      <c r="BN129" s="62"/>
      <c r="BO129" s="62"/>
      <c r="BP129" s="62"/>
      <c r="BQ129" s="62"/>
      <c r="BR129" s="62"/>
      <c r="BS129" s="62"/>
      <c r="BT129" s="62"/>
      <c r="BU129" s="62"/>
      <c r="BV129" s="62"/>
      <c r="BW129" s="62"/>
      <c r="BX129" s="62"/>
      <c r="BY129" s="62"/>
      <c r="BZ129" s="62"/>
      <c r="CA129" s="62"/>
      <c r="CB129" s="62"/>
      <c r="CC129" s="62"/>
      <c r="CD129" s="62"/>
      <c r="CE129" s="62"/>
    </row>
    <row r="130" spans="1:83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2"/>
      <c r="BN130" s="62"/>
      <c r="BO130" s="62"/>
      <c r="BP130" s="62"/>
      <c r="BQ130" s="62"/>
      <c r="BR130" s="62"/>
      <c r="BS130" s="62"/>
      <c r="BT130" s="62"/>
      <c r="BU130" s="62"/>
      <c r="BV130" s="62"/>
      <c r="BW130" s="62"/>
      <c r="BX130" s="62"/>
      <c r="BY130" s="62"/>
      <c r="BZ130" s="62"/>
      <c r="CA130" s="62"/>
      <c r="CB130" s="62"/>
      <c r="CC130" s="62"/>
      <c r="CD130" s="62"/>
      <c r="CE130" s="62"/>
    </row>
    <row r="131" spans="1:83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2"/>
      <c r="BN131" s="62"/>
      <c r="BO131" s="62"/>
      <c r="BP131" s="62"/>
      <c r="BQ131" s="62"/>
      <c r="BR131" s="62"/>
      <c r="BS131" s="62"/>
      <c r="BT131" s="62"/>
      <c r="BU131" s="62"/>
      <c r="BV131" s="62"/>
      <c r="BW131" s="62"/>
      <c r="BX131" s="62"/>
      <c r="BY131" s="62"/>
      <c r="BZ131" s="62"/>
      <c r="CA131" s="62"/>
      <c r="CB131" s="62"/>
      <c r="CC131" s="62"/>
      <c r="CD131" s="62"/>
      <c r="CE131" s="62"/>
    </row>
    <row r="132" spans="1:83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2"/>
      <c r="BN132" s="62"/>
      <c r="BO132" s="62"/>
      <c r="BP132" s="62"/>
      <c r="BQ132" s="62"/>
      <c r="BR132" s="62"/>
      <c r="BS132" s="62"/>
      <c r="BT132" s="62"/>
      <c r="BU132" s="62"/>
      <c r="BV132" s="62"/>
      <c r="BW132" s="62"/>
      <c r="BX132" s="62"/>
      <c r="BY132" s="62"/>
      <c r="BZ132" s="62"/>
      <c r="CA132" s="62"/>
      <c r="CB132" s="62"/>
      <c r="CC132" s="62"/>
      <c r="CD132" s="62"/>
      <c r="CE132" s="62"/>
    </row>
    <row r="133" spans="1:8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2"/>
      <c r="BN133" s="62"/>
      <c r="BO133" s="62"/>
      <c r="BP133" s="62"/>
      <c r="BQ133" s="62"/>
      <c r="BR133" s="62"/>
      <c r="BS133" s="62"/>
      <c r="BT133" s="62"/>
      <c r="BU133" s="62"/>
      <c r="BV133" s="62"/>
      <c r="BW133" s="62"/>
      <c r="BX133" s="62"/>
      <c r="BY133" s="62"/>
      <c r="BZ133" s="62"/>
      <c r="CA133" s="62"/>
      <c r="CB133" s="62"/>
      <c r="CC133" s="62"/>
      <c r="CD133" s="62"/>
      <c r="CE133" s="62"/>
    </row>
    <row r="134" spans="1:83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2"/>
      <c r="BN134" s="62"/>
      <c r="BO134" s="62"/>
      <c r="BP134" s="62"/>
      <c r="BQ134" s="62"/>
      <c r="BR134" s="62"/>
      <c r="BS134" s="62"/>
      <c r="BT134" s="62"/>
      <c r="BU134" s="62"/>
      <c r="BV134" s="62"/>
      <c r="BW134" s="62"/>
      <c r="BX134" s="62"/>
      <c r="BY134" s="62"/>
      <c r="BZ134" s="62"/>
      <c r="CA134" s="62"/>
      <c r="CB134" s="62"/>
      <c r="CC134" s="62"/>
      <c r="CD134" s="62"/>
      <c r="CE134" s="62"/>
    </row>
    <row r="135" spans="1:83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2"/>
      <c r="BN135" s="62"/>
      <c r="BO135" s="62"/>
      <c r="BP135" s="62"/>
      <c r="BQ135" s="62"/>
      <c r="BR135" s="62"/>
      <c r="BS135" s="62"/>
      <c r="BT135" s="62"/>
      <c r="BU135" s="62"/>
      <c r="BV135" s="62"/>
      <c r="BW135" s="62"/>
      <c r="BX135" s="62"/>
      <c r="BY135" s="62"/>
      <c r="BZ135" s="62"/>
      <c r="CA135" s="62"/>
      <c r="CB135" s="62"/>
      <c r="CC135" s="62"/>
      <c r="CD135" s="62"/>
      <c r="CE135" s="62"/>
    </row>
    <row r="136" spans="1:83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2"/>
      <c r="BN136" s="62"/>
      <c r="BO136" s="62"/>
      <c r="BP136" s="62"/>
      <c r="BQ136" s="62"/>
      <c r="BR136" s="62"/>
      <c r="BS136" s="62"/>
      <c r="BT136" s="62"/>
      <c r="BU136" s="62"/>
      <c r="BV136" s="62"/>
      <c r="BW136" s="62"/>
      <c r="BX136" s="62"/>
      <c r="BY136" s="62"/>
      <c r="BZ136" s="62"/>
      <c r="CA136" s="62"/>
      <c r="CB136" s="62"/>
      <c r="CC136" s="62"/>
      <c r="CD136" s="62"/>
      <c r="CE136" s="62"/>
    </row>
    <row r="137" spans="1:83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2"/>
      <c r="BN137" s="62"/>
      <c r="BO137" s="62"/>
      <c r="BP137" s="62"/>
      <c r="BQ137" s="62"/>
      <c r="BR137" s="62"/>
      <c r="BS137" s="62"/>
      <c r="BT137" s="62"/>
      <c r="BU137" s="62"/>
      <c r="BV137" s="62"/>
      <c r="BW137" s="62"/>
      <c r="BX137" s="62"/>
      <c r="BY137" s="62"/>
      <c r="BZ137" s="62"/>
      <c r="CA137" s="62"/>
      <c r="CB137" s="62"/>
      <c r="CC137" s="62"/>
      <c r="CD137" s="62"/>
      <c r="CE137" s="62"/>
    </row>
    <row r="138" spans="1:83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2"/>
      <c r="BN138" s="62"/>
      <c r="BO138" s="62"/>
      <c r="BP138" s="62"/>
      <c r="BQ138" s="62"/>
      <c r="BR138" s="62"/>
      <c r="BS138" s="62"/>
      <c r="BT138" s="62"/>
      <c r="BU138" s="62"/>
      <c r="BV138" s="62"/>
      <c r="BW138" s="62"/>
      <c r="BX138" s="62"/>
      <c r="BY138" s="62"/>
      <c r="BZ138" s="62"/>
      <c r="CA138" s="62"/>
      <c r="CB138" s="62"/>
      <c r="CC138" s="62"/>
      <c r="CD138" s="62"/>
      <c r="CE138" s="62"/>
    </row>
    <row r="139" spans="1:83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2"/>
      <c r="BN139" s="62"/>
      <c r="BO139" s="62"/>
      <c r="BP139" s="62"/>
      <c r="BQ139" s="62"/>
      <c r="BR139" s="62"/>
      <c r="BS139" s="62"/>
      <c r="BT139" s="62"/>
      <c r="BU139" s="62"/>
      <c r="BV139" s="62"/>
      <c r="BW139" s="62"/>
      <c r="BX139" s="62"/>
      <c r="BY139" s="62"/>
      <c r="BZ139" s="62"/>
      <c r="CA139" s="62"/>
      <c r="CB139" s="62"/>
      <c r="CC139" s="62"/>
      <c r="CD139" s="62"/>
      <c r="CE139" s="62"/>
    </row>
    <row r="140" spans="1:83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2"/>
      <c r="BN140" s="62"/>
      <c r="BO140" s="62"/>
      <c r="BP140" s="62"/>
      <c r="BQ140" s="62"/>
      <c r="BR140" s="62"/>
      <c r="BS140" s="62"/>
      <c r="BT140" s="62"/>
      <c r="BU140" s="62"/>
      <c r="BV140" s="62"/>
      <c r="BW140" s="62"/>
      <c r="BX140" s="62"/>
      <c r="BY140" s="62"/>
      <c r="BZ140" s="62"/>
      <c r="CA140" s="62"/>
      <c r="CB140" s="62"/>
      <c r="CC140" s="62"/>
      <c r="CD140" s="62"/>
      <c r="CE140" s="62"/>
    </row>
    <row r="141" spans="1:83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2"/>
      <c r="BN141" s="62"/>
      <c r="BO141" s="62"/>
      <c r="BP141" s="62"/>
      <c r="BQ141" s="62"/>
      <c r="BR141" s="62"/>
      <c r="BS141" s="62"/>
      <c r="BT141" s="62"/>
      <c r="BU141" s="62"/>
      <c r="BV141" s="62"/>
      <c r="BW141" s="62"/>
      <c r="BX141" s="62"/>
      <c r="BY141" s="62"/>
      <c r="BZ141" s="62"/>
      <c r="CA141" s="62"/>
      <c r="CB141" s="62"/>
      <c r="CC141" s="62"/>
      <c r="CD141" s="62"/>
      <c r="CE141" s="62"/>
    </row>
    <row r="142" spans="1:83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2"/>
      <c r="BN142" s="62"/>
      <c r="BO142" s="62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62"/>
      <c r="CA142" s="62"/>
      <c r="CB142" s="62"/>
      <c r="CC142" s="62"/>
      <c r="CD142" s="62"/>
      <c r="CE142" s="62"/>
    </row>
    <row r="143" spans="1:8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2"/>
      <c r="BN143" s="62"/>
      <c r="BO143" s="62"/>
      <c r="BP143" s="62"/>
      <c r="BQ143" s="62"/>
      <c r="BR143" s="62"/>
      <c r="BS143" s="62"/>
      <c r="BT143" s="62"/>
      <c r="BU143" s="62"/>
      <c r="BV143" s="62"/>
      <c r="BW143" s="62"/>
      <c r="BX143" s="62"/>
      <c r="BY143" s="62"/>
      <c r="BZ143" s="62"/>
      <c r="CA143" s="62"/>
      <c r="CB143" s="62"/>
      <c r="CC143" s="62"/>
      <c r="CD143" s="62"/>
      <c r="CE143" s="62"/>
    </row>
    <row r="144" spans="1:83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2"/>
      <c r="BN144" s="62"/>
      <c r="BO144" s="62"/>
      <c r="BP144" s="62"/>
      <c r="BQ144" s="62"/>
      <c r="BR144" s="62"/>
      <c r="BS144" s="62"/>
      <c r="BT144" s="62"/>
      <c r="BU144" s="62"/>
      <c r="BV144" s="62"/>
      <c r="BW144" s="62"/>
      <c r="BX144" s="62"/>
      <c r="BY144" s="62"/>
      <c r="BZ144" s="62"/>
      <c r="CA144" s="62"/>
      <c r="CB144" s="62"/>
      <c r="CC144" s="62"/>
      <c r="CD144" s="62"/>
      <c r="CE144" s="62"/>
    </row>
    <row r="145" spans="1:83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2"/>
      <c r="BN145" s="62"/>
      <c r="BO145" s="62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62"/>
      <c r="CA145" s="62"/>
      <c r="CB145" s="62"/>
      <c r="CC145" s="62"/>
      <c r="CD145" s="62"/>
      <c r="CE145" s="62"/>
    </row>
  </sheetData>
  <mergeCells count="882">
    <mergeCell ref="A89:B89"/>
    <mergeCell ref="C89:E89"/>
    <mergeCell ref="F89:AB89"/>
    <mergeCell ref="AC89:AD89"/>
    <mergeCell ref="AE89:AF89"/>
    <mergeCell ref="AG89:AH89"/>
    <mergeCell ref="C112:L112"/>
    <mergeCell ref="Y112:AD112"/>
    <mergeCell ref="AL112:BJ112"/>
    <mergeCell ref="AC108:AH108"/>
    <mergeCell ref="AI108:AN108"/>
    <mergeCell ref="AI104:AN104"/>
    <mergeCell ref="M105:AB105"/>
    <mergeCell ref="AC105:AH105"/>
    <mergeCell ref="AI105:AN105"/>
    <mergeCell ref="M103:AB103"/>
    <mergeCell ref="AC103:AH103"/>
    <mergeCell ref="AI103:AN103"/>
    <mergeCell ref="AO103:AZ108"/>
    <mergeCell ref="M104:AB104"/>
    <mergeCell ref="AC104:AH104"/>
    <mergeCell ref="M107:AB107"/>
    <mergeCell ref="AC107:AH107"/>
    <mergeCell ref="AI107:AN107"/>
    <mergeCell ref="F41:Z41"/>
    <mergeCell ref="M106:AB106"/>
    <mergeCell ref="AC106:AH106"/>
    <mergeCell ref="AI106:AN106"/>
    <mergeCell ref="M102:AB102"/>
    <mergeCell ref="AC102:AH102"/>
    <mergeCell ref="AI102:AN102"/>
    <mergeCell ref="AS88:AT88"/>
    <mergeCell ref="BK88:BL88"/>
    <mergeCell ref="BA89:BB89"/>
    <mergeCell ref="BC89:BD89"/>
    <mergeCell ref="BE89:BF89"/>
    <mergeCell ref="BG89:BH89"/>
    <mergeCell ref="BI89:BJ89"/>
    <mergeCell ref="BK89:BL89"/>
    <mergeCell ref="BK87:BL87"/>
    <mergeCell ref="AI87:AJ87"/>
    <mergeCell ref="AK87:AL87"/>
    <mergeCell ref="AM87:AN87"/>
    <mergeCell ref="AO87:AP87"/>
    <mergeCell ref="BE79:BE80"/>
    <mergeCell ref="BF79:BF80"/>
    <mergeCell ref="AU79:AU80"/>
    <mergeCell ref="AV79:AV80"/>
    <mergeCell ref="Y116:AD116"/>
    <mergeCell ref="Y118:AD118"/>
    <mergeCell ref="AF118:AN118"/>
    <mergeCell ref="AO109:AZ109"/>
    <mergeCell ref="Y114:AD114"/>
    <mergeCell ref="M109:AB109"/>
    <mergeCell ref="AC109:AH109"/>
    <mergeCell ref="AI109:AN109"/>
    <mergeCell ref="AL111:BM111"/>
    <mergeCell ref="AL114:BM114"/>
    <mergeCell ref="AF116:AN116"/>
    <mergeCell ref="AL113:BJ113"/>
    <mergeCell ref="C114:R114"/>
    <mergeCell ref="A88:B88"/>
    <mergeCell ref="C88:E88"/>
    <mergeCell ref="F88:AB88"/>
    <mergeCell ref="AC88:AD88"/>
    <mergeCell ref="AE88:AF88"/>
    <mergeCell ref="AG88:AH88"/>
    <mergeCell ref="AI88:AJ88"/>
    <mergeCell ref="AK88:AL88"/>
    <mergeCell ref="AM88:AN88"/>
    <mergeCell ref="BS81:BS82"/>
    <mergeCell ref="BT81:BT82"/>
    <mergeCell ref="C82:E82"/>
    <mergeCell ref="F82:AB82"/>
    <mergeCell ref="BK81:BL82"/>
    <mergeCell ref="BM81:BM82"/>
    <mergeCell ref="BN81:BN82"/>
    <mergeCell ref="BO81:BO82"/>
    <mergeCell ref="BQ81:BQ82"/>
    <mergeCell ref="BR81:BR82"/>
    <mergeCell ref="BE81:BE82"/>
    <mergeCell ref="BF81:BF82"/>
    <mergeCell ref="BG81:BG82"/>
    <mergeCell ref="BH81:BH82"/>
    <mergeCell ref="BI81:BI82"/>
    <mergeCell ref="BJ81:BJ82"/>
    <mergeCell ref="AY81:AY82"/>
    <mergeCell ref="BD81:BD82"/>
    <mergeCell ref="BC81:BC82"/>
    <mergeCell ref="AU81:AU82"/>
    <mergeCell ref="AV81:AV82"/>
    <mergeCell ref="AW81:AW82"/>
    <mergeCell ref="A81:B82"/>
    <mergeCell ref="C81:E81"/>
    <mergeCell ref="F81:AB81"/>
    <mergeCell ref="AC81:AD82"/>
    <mergeCell ref="AE81:AF82"/>
    <mergeCell ref="AG81:AH82"/>
    <mergeCell ref="AQ87:AR87"/>
    <mergeCell ref="AS87:AT87"/>
    <mergeCell ref="A87:B87"/>
    <mergeCell ref="C87:E87"/>
    <mergeCell ref="F87:AB87"/>
    <mergeCell ref="AC87:AD87"/>
    <mergeCell ref="AE87:AF87"/>
    <mergeCell ref="F83:AB83"/>
    <mergeCell ref="F84:AB84"/>
    <mergeCell ref="F85:AB85"/>
    <mergeCell ref="F86:AB86"/>
    <mergeCell ref="AC83:AD84"/>
    <mergeCell ref="AC85:AD86"/>
    <mergeCell ref="AE83:AF84"/>
    <mergeCell ref="AG83:AH84"/>
    <mergeCell ref="AG87:AH87"/>
    <mergeCell ref="C86:E86"/>
    <mergeCell ref="AE85:AF86"/>
    <mergeCell ref="C80:E80"/>
    <mergeCell ref="F80:AB80"/>
    <mergeCell ref="AQ81:AR82"/>
    <mergeCell ref="AS81:AT82"/>
    <mergeCell ref="AM81:AN82"/>
    <mergeCell ref="AO81:AP82"/>
    <mergeCell ref="AI79:AJ80"/>
    <mergeCell ref="AK79:AL80"/>
    <mergeCell ref="AM79:AN80"/>
    <mergeCell ref="AO79:AP80"/>
    <mergeCell ref="AQ79:AR80"/>
    <mergeCell ref="AS79:AT80"/>
    <mergeCell ref="BA79:BA80"/>
    <mergeCell ref="BB79:BB80"/>
    <mergeCell ref="BC79:BC80"/>
    <mergeCell ref="BD79:BD80"/>
    <mergeCell ref="AZ79:AZ80"/>
    <mergeCell ref="AX81:AX82"/>
    <mergeCell ref="AI81:AJ82"/>
    <mergeCell ref="AK81:AL82"/>
    <mergeCell ref="BR79:BR80"/>
    <mergeCell ref="AW79:AW80"/>
    <mergeCell ref="AX79:AX80"/>
    <mergeCell ref="AY79:AY80"/>
    <mergeCell ref="AZ81:AZ82"/>
    <mergeCell ref="BA81:BA82"/>
    <mergeCell ref="BB81:BB82"/>
    <mergeCell ref="BS79:BS80"/>
    <mergeCell ref="BT79:BT80"/>
    <mergeCell ref="BG79:BG80"/>
    <mergeCell ref="BH79:BH80"/>
    <mergeCell ref="BI79:BI80"/>
    <mergeCell ref="BJ79:BJ80"/>
    <mergeCell ref="BK79:BL80"/>
    <mergeCell ref="BM79:BM80"/>
    <mergeCell ref="BO79:BO80"/>
    <mergeCell ref="BQ79:BQ80"/>
    <mergeCell ref="BN79:BN80"/>
    <mergeCell ref="BS77:BS78"/>
    <mergeCell ref="BT77:BT78"/>
    <mergeCell ref="C78:E78"/>
    <mergeCell ref="F78:AB78"/>
    <mergeCell ref="A79:B80"/>
    <mergeCell ref="C79:E79"/>
    <mergeCell ref="F79:AB79"/>
    <mergeCell ref="AC79:AD80"/>
    <mergeCell ref="AE79:AF80"/>
    <mergeCell ref="AG79:AH80"/>
    <mergeCell ref="BK77:BL78"/>
    <mergeCell ref="BM77:BM78"/>
    <mergeCell ref="BN77:BN78"/>
    <mergeCell ref="BO77:BO78"/>
    <mergeCell ref="BQ77:BQ78"/>
    <mergeCell ref="BR77:BR78"/>
    <mergeCell ref="BE77:BE78"/>
    <mergeCell ref="BF77:BF78"/>
    <mergeCell ref="BG77:BG78"/>
    <mergeCell ref="BH77:BH78"/>
    <mergeCell ref="BI77:BI78"/>
    <mergeCell ref="BJ77:BJ78"/>
    <mergeCell ref="AY77:AY78"/>
    <mergeCell ref="AZ77:AZ78"/>
    <mergeCell ref="A77:B78"/>
    <mergeCell ref="C77:E77"/>
    <mergeCell ref="F77:AB77"/>
    <mergeCell ref="AC77:AD78"/>
    <mergeCell ref="BN75:BN76"/>
    <mergeCell ref="BO75:BO76"/>
    <mergeCell ref="BQ75:BQ76"/>
    <mergeCell ref="AI75:AJ76"/>
    <mergeCell ref="AK75:AL76"/>
    <mergeCell ref="AM75:AN76"/>
    <mergeCell ref="AO75:AP76"/>
    <mergeCell ref="AQ75:AR76"/>
    <mergeCell ref="AS75:AT76"/>
    <mergeCell ref="BA77:BA78"/>
    <mergeCell ref="BB77:BB78"/>
    <mergeCell ref="BC77:BC78"/>
    <mergeCell ref="BD77:BD78"/>
    <mergeCell ref="AQ77:AR78"/>
    <mergeCell ref="AS77:AT78"/>
    <mergeCell ref="AU77:AU78"/>
    <mergeCell ref="AV77:AV78"/>
    <mergeCell ref="AW77:AW78"/>
    <mergeCell ref="AX77:AX78"/>
    <mergeCell ref="AE77:AF78"/>
    <mergeCell ref="AG77:AH78"/>
    <mergeCell ref="AI77:AJ78"/>
    <mergeCell ref="AK77:AL78"/>
    <mergeCell ref="AM77:AN78"/>
    <mergeCell ref="AO77:AP78"/>
    <mergeCell ref="C76:E76"/>
    <mergeCell ref="F76:AB76"/>
    <mergeCell ref="BA75:BA76"/>
    <mergeCell ref="BB75:BB76"/>
    <mergeCell ref="BC75:BC76"/>
    <mergeCell ref="BD75:BD76"/>
    <mergeCell ref="BE75:BE76"/>
    <mergeCell ref="BF75:BF76"/>
    <mergeCell ref="AU75:AU76"/>
    <mergeCell ref="AV75:AV76"/>
    <mergeCell ref="AW75:AW76"/>
    <mergeCell ref="AX75:AX76"/>
    <mergeCell ref="AY75:AY76"/>
    <mergeCell ref="AZ75:AZ76"/>
    <mergeCell ref="BR75:BR76"/>
    <mergeCell ref="BS75:BS76"/>
    <mergeCell ref="BT75:BT76"/>
    <mergeCell ref="BG75:BG76"/>
    <mergeCell ref="BH75:BH76"/>
    <mergeCell ref="BI75:BI76"/>
    <mergeCell ref="BJ75:BJ76"/>
    <mergeCell ref="BK75:BL76"/>
    <mergeCell ref="BM75:BM76"/>
    <mergeCell ref="BS73:BS74"/>
    <mergeCell ref="BT73:BT74"/>
    <mergeCell ref="C74:E74"/>
    <mergeCell ref="F74:AB74"/>
    <mergeCell ref="A75:B76"/>
    <mergeCell ref="C75:E75"/>
    <mergeCell ref="F75:AB75"/>
    <mergeCell ref="AC75:AD76"/>
    <mergeCell ref="AE75:AF76"/>
    <mergeCell ref="AG75:AH76"/>
    <mergeCell ref="BK73:BL74"/>
    <mergeCell ref="BM73:BM74"/>
    <mergeCell ref="BN73:BN74"/>
    <mergeCell ref="BO73:BO74"/>
    <mergeCell ref="BQ73:BQ74"/>
    <mergeCell ref="BR73:BR74"/>
    <mergeCell ref="BE73:BE74"/>
    <mergeCell ref="BF73:BF74"/>
    <mergeCell ref="BG73:BG74"/>
    <mergeCell ref="BH73:BH74"/>
    <mergeCell ref="BI73:BI74"/>
    <mergeCell ref="BJ73:BJ74"/>
    <mergeCell ref="AY73:AY74"/>
    <mergeCell ref="AZ73:AZ74"/>
    <mergeCell ref="A73:B74"/>
    <mergeCell ref="C73:E73"/>
    <mergeCell ref="F73:AB73"/>
    <mergeCell ref="AC73:AD74"/>
    <mergeCell ref="BN71:BN72"/>
    <mergeCell ref="BO71:BO72"/>
    <mergeCell ref="BQ71:BQ72"/>
    <mergeCell ref="AI71:AJ72"/>
    <mergeCell ref="AK71:AL72"/>
    <mergeCell ref="AM71:AN72"/>
    <mergeCell ref="AO71:AP72"/>
    <mergeCell ref="AQ71:AR72"/>
    <mergeCell ref="AS71:AT72"/>
    <mergeCell ref="BA73:BA74"/>
    <mergeCell ref="BB73:BB74"/>
    <mergeCell ref="BC73:BC74"/>
    <mergeCell ref="BD73:BD74"/>
    <mergeCell ref="AQ73:AR74"/>
    <mergeCell ref="AS73:AT74"/>
    <mergeCell ref="AU73:AU74"/>
    <mergeCell ref="AV73:AV74"/>
    <mergeCell ref="AW73:AW74"/>
    <mergeCell ref="AX73:AX74"/>
    <mergeCell ref="AE73:AF74"/>
    <mergeCell ref="AG73:AH74"/>
    <mergeCell ref="AI73:AJ74"/>
    <mergeCell ref="AK73:AL74"/>
    <mergeCell ref="AM73:AN74"/>
    <mergeCell ref="AO73:AP74"/>
    <mergeCell ref="C72:E72"/>
    <mergeCell ref="F72:AB72"/>
    <mergeCell ref="BA71:BA72"/>
    <mergeCell ref="BB71:BB72"/>
    <mergeCell ref="BC71:BC72"/>
    <mergeCell ref="BD71:BD72"/>
    <mergeCell ref="BE71:BE72"/>
    <mergeCell ref="BF71:BF72"/>
    <mergeCell ref="AU71:AU72"/>
    <mergeCell ref="AV71:AV72"/>
    <mergeCell ref="AW71:AW72"/>
    <mergeCell ref="AX71:AX72"/>
    <mergeCell ref="AY71:AY72"/>
    <mergeCell ref="AZ71:AZ72"/>
    <mergeCell ref="BR71:BR72"/>
    <mergeCell ref="BS71:BS72"/>
    <mergeCell ref="BT71:BT72"/>
    <mergeCell ref="BG71:BG72"/>
    <mergeCell ref="BH71:BH72"/>
    <mergeCell ref="BI71:BI72"/>
    <mergeCell ref="BJ71:BJ72"/>
    <mergeCell ref="BK71:BL72"/>
    <mergeCell ref="BM71:BM72"/>
    <mergeCell ref="AE69:AF70"/>
    <mergeCell ref="BS69:BS70"/>
    <mergeCell ref="BT69:BT70"/>
    <mergeCell ref="C70:E70"/>
    <mergeCell ref="F70:AB70"/>
    <mergeCell ref="A71:B72"/>
    <mergeCell ref="C71:E71"/>
    <mergeCell ref="F71:AB71"/>
    <mergeCell ref="AC71:AD72"/>
    <mergeCell ref="AE71:AF72"/>
    <mergeCell ref="AG71:AH72"/>
    <mergeCell ref="BK69:BL70"/>
    <mergeCell ref="BM69:BM70"/>
    <mergeCell ref="BN69:BN70"/>
    <mergeCell ref="BO69:BO70"/>
    <mergeCell ref="BQ69:BQ70"/>
    <mergeCell ref="BR69:BR70"/>
    <mergeCell ref="BE69:BE70"/>
    <mergeCell ref="BF69:BF70"/>
    <mergeCell ref="BG69:BG70"/>
    <mergeCell ref="BH69:BH70"/>
    <mergeCell ref="BI69:BI70"/>
    <mergeCell ref="BJ69:BJ70"/>
    <mergeCell ref="AY69:AY70"/>
    <mergeCell ref="C68:E68"/>
    <mergeCell ref="F68:AB68"/>
    <mergeCell ref="BA67:BA68"/>
    <mergeCell ref="BB67:BB68"/>
    <mergeCell ref="A69:B70"/>
    <mergeCell ref="AC69:AD70"/>
    <mergeCell ref="BN67:BN68"/>
    <mergeCell ref="AI67:AJ68"/>
    <mergeCell ref="AK67:AL68"/>
    <mergeCell ref="AM67:AN68"/>
    <mergeCell ref="AO67:AP68"/>
    <mergeCell ref="AQ67:AR68"/>
    <mergeCell ref="AS67:AT68"/>
    <mergeCell ref="BA69:BA70"/>
    <mergeCell ref="BB69:BB70"/>
    <mergeCell ref="BC69:BC70"/>
    <mergeCell ref="BD69:BD70"/>
    <mergeCell ref="AQ69:AR70"/>
    <mergeCell ref="AS69:AT70"/>
    <mergeCell ref="AU69:AU70"/>
    <mergeCell ref="AV69:AV70"/>
    <mergeCell ref="AW69:AW70"/>
    <mergeCell ref="AV67:AV68"/>
    <mergeCell ref="AW67:AW68"/>
    <mergeCell ref="AX67:AX68"/>
    <mergeCell ref="AY67:AY68"/>
    <mergeCell ref="AZ67:AZ68"/>
    <mergeCell ref="AG69:AH70"/>
    <mergeCell ref="AI69:AJ70"/>
    <mergeCell ref="AK69:AL70"/>
    <mergeCell ref="AM69:AN70"/>
    <mergeCell ref="AO69:AP70"/>
    <mergeCell ref="AX69:AX70"/>
    <mergeCell ref="AZ69:AZ70"/>
    <mergeCell ref="BR67:BR68"/>
    <mergeCell ref="BS67:BS68"/>
    <mergeCell ref="BT67:BT68"/>
    <mergeCell ref="BG67:BG68"/>
    <mergeCell ref="BH67:BH68"/>
    <mergeCell ref="BI67:BI68"/>
    <mergeCell ref="BJ67:BJ68"/>
    <mergeCell ref="BK67:BL68"/>
    <mergeCell ref="BM67:BM68"/>
    <mergeCell ref="BO67:BO68"/>
    <mergeCell ref="BQ67:BQ68"/>
    <mergeCell ref="AO66:AP66"/>
    <mergeCell ref="AQ66:AR66"/>
    <mergeCell ref="AS66:AT66"/>
    <mergeCell ref="BK66:BL66"/>
    <mergeCell ref="A67:B68"/>
    <mergeCell ref="C67:E67"/>
    <mergeCell ref="F67:AB67"/>
    <mergeCell ref="AC67:AD68"/>
    <mergeCell ref="AE67:AF68"/>
    <mergeCell ref="AG67:AH68"/>
    <mergeCell ref="A66:B66"/>
    <mergeCell ref="C66:E66"/>
    <mergeCell ref="F66:AB66"/>
    <mergeCell ref="AC66:AD66"/>
    <mergeCell ref="AE66:AF66"/>
    <mergeCell ref="AG66:AH66"/>
    <mergeCell ref="AI66:AJ66"/>
    <mergeCell ref="AK66:AL66"/>
    <mergeCell ref="AM66:AN66"/>
    <mergeCell ref="BC67:BC68"/>
    <mergeCell ref="BD67:BD68"/>
    <mergeCell ref="BE67:BE68"/>
    <mergeCell ref="BF67:BF68"/>
    <mergeCell ref="AU67:AU68"/>
    <mergeCell ref="AO65:AP65"/>
    <mergeCell ref="AQ65:AR65"/>
    <mergeCell ref="AS65:AT65"/>
    <mergeCell ref="BK65:BL65"/>
    <mergeCell ref="BK64:BL64"/>
    <mergeCell ref="A65:B65"/>
    <mergeCell ref="C65:E65"/>
    <mergeCell ref="F65:AB65"/>
    <mergeCell ref="AC65:AD65"/>
    <mergeCell ref="AE65:AF65"/>
    <mergeCell ref="AG65:AH65"/>
    <mergeCell ref="AI65:AJ65"/>
    <mergeCell ref="AK65:AL65"/>
    <mergeCell ref="AM65:AN65"/>
    <mergeCell ref="AI64:AJ64"/>
    <mergeCell ref="AK64:AL64"/>
    <mergeCell ref="AM64:AN64"/>
    <mergeCell ref="AO64:AP64"/>
    <mergeCell ref="AQ64:AR64"/>
    <mergeCell ref="AS64:AT64"/>
    <mergeCell ref="AQ60:AR60"/>
    <mergeCell ref="AS60:AT60"/>
    <mergeCell ref="AO63:AP63"/>
    <mergeCell ref="AQ63:AR63"/>
    <mergeCell ref="AS63:AT63"/>
    <mergeCell ref="BK63:BL63"/>
    <mergeCell ref="A64:B64"/>
    <mergeCell ref="C64:E64"/>
    <mergeCell ref="F64:AB64"/>
    <mergeCell ref="AC64:AD64"/>
    <mergeCell ref="AE64:AF64"/>
    <mergeCell ref="AG64:AH64"/>
    <mergeCell ref="BK62:BL62"/>
    <mergeCell ref="A63:B63"/>
    <mergeCell ref="C63:E63"/>
    <mergeCell ref="F63:AB63"/>
    <mergeCell ref="AC63:AD63"/>
    <mergeCell ref="AE63:AF63"/>
    <mergeCell ref="AG63:AH63"/>
    <mergeCell ref="AI63:AJ63"/>
    <mergeCell ref="AK63:AL63"/>
    <mergeCell ref="AM63:AN63"/>
    <mergeCell ref="AI62:AJ62"/>
    <mergeCell ref="AK62:AL62"/>
    <mergeCell ref="AO61:AP61"/>
    <mergeCell ref="AQ61:AR61"/>
    <mergeCell ref="AS61:AT61"/>
    <mergeCell ref="BK61:BL61"/>
    <mergeCell ref="A62:B62"/>
    <mergeCell ref="C62:E62"/>
    <mergeCell ref="F62:AB62"/>
    <mergeCell ref="AC62:AD62"/>
    <mergeCell ref="AE62:AF62"/>
    <mergeCell ref="AG62:AH62"/>
    <mergeCell ref="A61:B61"/>
    <mergeCell ref="C61:E61"/>
    <mergeCell ref="F61:AB61"/>
    <mergeCell ref="AC61:AD61"/>
    <mergeCell ref="AE61:AF61"/>
    <mergeCell ref="AG61:AH61"/>
    <mergeCell ref="AI61:AJ61"/>
    <mergeCell ref="AK61:AL61"/>
    <mergeCell ref="AM61:AN61"/>
    <mergeCell ref="AM62:AN62"/>
    <mergeCell ref="AO62:AP62"/>
    <mergeCell ref="AQ62:AR62"/>
    <mergeCell ref="AS62:AT62"/>
    <mergeCell ref="AO59:AP59"/>
    <mergeCell ref="AQ59:AR59"/>
    <mergeCell ref="AS59:AT59"/>
    <mergeCell ref="BK59:BL59"/>
    <mergeCell ref="A60:B60"/>
    <mergeCell ref="C60:E60"/>
    <mergeCell ref="F60:AB60"/>
    <mergeCell ref="AC60:AD60"/>
    <mergeCell ref="AE60:AF60"/>
    <mergeCell ref="AG60:AH60"/>
    <mergeCell ref="A59:B59"/>
    <mergeCell ref="C59:E59"/>
    <mergeCell ref="F59:AB59"/>
    <mergeCell ref="AC59:AD59"/>
    <mergeCell ref="AE59:AF59"/>
    <mergeCell ref="AG59:AH59"/>
    <mergeCell ref="AI59:AJ59"/>
    <mergeCell ref="AK59:AL59"/>
    <mergeCell ref="AM59:AN59"/>
    <mergeCell ref="BK60:BL60"/>
    <mergeCell ref="AI60:AJ60"/>
    <mergeCell ref="AK60:AL60"/>
    <mergeCell ref="AM60:AN60"/>
    <mergeCell ref="AO60:AP60"/>
    <mergeCell ref="BK56:BL56"/>
    <mergeCell ref="A57:B57"/>
    <mergeCell ref="C57:E57"/>
    <mergeCell ref="F57:AB57"/>
    <mergeCell ref="AC57:AD57"/>
    <mergeCell ref="AE57:AF57"/>
    <mergeCell ref="AG57:AH57"/>
    <mergeCell ref="AI57:AJ57"/>
    <mergeCell ref="AK57:AL57"/>
    <mergeCell ref="AM57:AN57"/>
    <mergeCell ref="AI56:AJ56"/>
    <mergeCell ref="AK56:AL56"/>
    <mergeCell ref="AM56:AN56"/>
    <mergeCell ref="AO56:AP56"/>
    <mergeCell ref="AQ56:AR56"/>
    <mergeCell ref="AS56:AT56"/>
    <mergeCell ref="AO57:AP57"/>
    <mergeCell ref="AQ57:AR57"/>
    <mergeCell ref="AS57:AT57"/>
    <mergeCell ref="BK57:BL57"/>
    <mergeCell ref="A58:B58"/>
    <mergeCell ref="C58:E58"/>
    <mergeCell ref="F58:AB58"/>
    <mergeCell ref="AC58:AD58"/>
    <mergeCell ref="AE58:AF58"/>
    <mergeCell ref="AG58:AH58"/>
    <mergeCell ref="BK58:BL58"/>
    <mergeCell ref="AI58:AJ58"/>
    <mergeCell ref="AK58:AL58"/>
    <mergeCell ref="AM58:AN58"/>
    <mergeCell ref="AO58:AP58"/>
    <mergeCell ref="AQ58:AR58"/>
    <mergeCell ref="AS58:AT58"/>
    <mergeCell ref="AQ52:AR52"/>
    <mergeCell ref="AS52:AT52"/>
    <mergeCell ref="AO55:AP55"/>
    <mergeCell ref="AQ55:AR55"/>
    <mergeCell ref="AS55:AT55"/>
    <mergeCell ref="BK55:BL55"/>
    <mergeCell ref="A56:B56"/>
    <mergeCell ref="C56:E56"/>
    <mergeCell ref="F56:AB56"/>
    <mergeCell ref="AC56:AD56"/>
    <mergeCell ref="AE56:AF56"/>
    <mergeCell ref="AG56:AH56"/>
    <mergeCell ref="BK54:BL54"/>
    <mergeCell ref="A55:B55"/>
    <mergeCell ref="C55:E55"/>
    <mergeCell ref="F55:AB55"/>
    <mergeCell ref="AC55:AD55"/>
    <mergeCell ref="AE55:AF55"/>
    <mergeCell ref="AG55:AH55"/>
    <mergeCell ref="AI55:AJ55"/>
    <mergeCell ref="AK55:AL55"/>
    <mergeCell ref="AM55:AN55"/>
    <mergeCell ref="AI54:AJ54"/>
    <mergeCell ref="AK54:AL54"/>
    <mergeCell ref="AO53:AP53"/>
    <mergeCell ref="AQ53:AR53"/>
    <mergeCell ref="AS53:AT53"/>
    <mergeCell ref="BK53:BL53"/>
    <mergeCell ref="A54:B54"/>
    <mergeCell ref="C54:E54"/>
    <mergeCell ref="F54:AB54"/>
    <mergeCell ref="AC54:AD54"/>
    <mergeCell ref="AE54:AF54"/>
    <mergeCell ref="AG54:AH54"/>
    <mergeCell ref="A53:B53"/>
    <mergeCell ref="C53:E53"/>
    <mergeCell ref="F53:AB53"/>
    <mergeCell ref="AC53:AD53"/>
    <mergeCell ref="AE53:AF53"/>
    <mergeCell ref="AG53:AH53"/>
    <mergeCell ref="AI53:AJ53"/>
    <mergeCell ref="AK53:AL53"/>
    <mergeCell ref="AM53:AN53"/>
    <mergeCell ref="AM54:AN54"/>
    <mergeCell ref="AO54:AP54"/>
    <mergeCell ref="AQ54:AR54"/>
    <mergeCell ref="AS54:AT54"/>
    <mergeCell ref="AO51:AP51"/>
    <mergeCell ref="AQ51:AR51"/>
    <mergeCell ref="AS51:AT51"/>
    <mergeCell ref="BK51:BL51"/>
    <mergeCell ref="A52:B52"/>
    <mergeCell ref="C52:E52"/>
    <mergeCell ref="F52:AB52"/>
    <mergeCell ref="AC52:AD52"/>
    <mergeCell ref="AE52:AF52"/>
    <mergeCell ref="AG52:AH52"/>
    <mergeCell ref="A51:B51"/>
    <mergeCell ref="C51:E51"/>
    <mergeCell ref="F51:AB51"/>
    <mergeCell ref="AC51:AD51"/>
    <mergeCell ref="AE51:AF51"/>
    <mergeCell ref="AG51:AH51"/>
    <mergeCell ref="AI51:AJ51"/>
    <mergeCell ref="AK51:AL51"/>
    <mergeCell ref="AM51:AN51"/>
    <mergeCell ref="BK52:BL52"/>
    <mergeCell ref="AI52:AJ52"/>
    <mergeCell ref="AK52:AL52"/>
    <mergeCell ref="AM52:AN52"/>
    <mergeCell ref="AO52:AP52"/>
    <mergeCell ref="BK48:BL48"/>
    <mergeCell ref="A49:B49"/>
    <mergeCell ref="C49:E49"/>
    <mergeCell ref="F49:AB49"/>
    <mergeCell ref="AC49:AD49"/>
    <mergeCell ref="AE49:AF49"/>
    <mergeCell ref="AG49:AH49"/>
    <mergeCell ref="AI49:AJ49"/>
    <mergeCell ref="AK49:AL49"/>
    <mergeCell ref="AM49:AN49"/>
    <mergeCell ref="AI48:AJ48"/>
    <mergeCell ref="AK48:AL48"/>
    <mergeCell ref="AM48:AN48"/>
    <mergeCell ref="AO48:AP48"/>
    <mergeCell ref="AQ48:AR48"/>
    <mergeCell ref="AS48:AT48"/>
    <mergeCell ref="AO49:AP49"/>
    <mergeCell ref="AQ49:AR49"/>
    <mergeCell ref="AS49:AT49"/>
    <mergeCell ref="BK49:BL49"/>
    <mergeCell ref="A50:B50"/>
    <mergeCell ref="C50:E50"/>
    <mergeCell ref="F50:AB50"/>
    <mergeCell ref="AC50:AD50"/>
    <mergeCell ref="AE50:AF50"/>
    <mergeCell ref="AG50:AH50"/>
    <mergeCell ref="BK50:BL50"/>
    <mergeCell ref="AI50:AJ50"/>
    <mergeCell ref="AK50:AL50"/>
    <mergeCell ref="AM50:AN50"/>
    <mergeCell ref="AO50:AP50"/>
    <mergeCell ref="AQ50:AR50"/>
    <mergeCell ref="AS50:AT50"/>
    <mergeCell ref="AQ44:AR44"/>
    <mergeCell ref="AS44:AT44"/>
    <mergeCell ref="AO47:AP47"/>
    <mergeCell ref="AQ47:AR47"/>
    <mergeCell ref="AS47:AT47"/>
    <mergeCell ref="BK47:BL47"/>
    <mergeCell ref="A48:B48"/>
    <mergeCell ref="C48:E48"/>
    <mergeCell ref="F48:AB48"/>
    <mergeCell ref="AC48:AD48"/>
    <mergeCell ref="AE48:AF48"/>
    <mergeCell ref="AG48:AH48"/>
    <mergeCell ref="BK46:BL46"/>
    <mergeCell ref="A47:B47"/>
    <mergeCell ref="C47:E47"/>
    <mergeCell ref="F47:AB47"/>
    <mergeCell ref="AC47:AD47"/>
    <mergeCell ref="AE47:AF47"/>
    <mergeCell ref="AG47:AH47"/>
    <mergeCell ref="AI47:AJ47"/>
    <mergeCell ref="AK47:AL47"/>
    <mergeCell ref="AM47:AN47"/>
    <mergeCell ref="AI46:AJ46"/>
    <mergeCell ref="AK46:AL46"/>
    <mergeCell ref="AO45:AP45"/>
    <mergeCell ref="AQ45:AR45"/>
    <mergeCell ref="AS45:AT45"/>
    <mergeCell ref="BK45:BL45"/>
    <mergeCell ref="A46:B46"/>
    <mergeCell ref="C46:E46"/>
    <mergeCell ref="F46:AB46"/>
    <mergeCell ref="AC46:AD46"/>
    <mergeCell ref="AE46:AF46"/>
    <mergeCell ref="AG46:AH46"/>
    <mergeCell ref="A45:B45"/>
    <mergeCell ref="C45:E45"/>
    <mergeCell ref="F45:AB45"/>
    <mergeCell ref="AC45:AD45"/>
    <mergeCell ref="AE45:AF45"/>
    <mergeCell ref="AG45:AH45"/>
    <mergeCell ref="AI45:AJ45"/>
    <mergeCell ref="AK45:AL45"/>
    <mergeCell ref="AM45:AN45"/>
    <mergeCell ref="AM46:AN46"/>
    <mergeCell ref="AO46:AP46"/>
    <mergeCell ref="AQ46:AR46"/>
    <mergeCell ref="AS46:AT46"/>
    <mergeCell ref="AO43:AP43"/>
    <mergeCell ref="AQ43:AR43"/>
    <mergeCell ref="AS43:AT43"/>
    <mergeCell ref="BK43:BL43"/>
    <mergeCell ref="A44:B44"/>
    <mergeCell ref="C44:E44"/>
    <mergeCell ref="F44:AB44"/>
    <mergeCell ref="AC44:AD44"/>
    <mergeCell ref="AE44:AF44"/>
    <mergeCell ref="AG44:AH44"/>
    <mergeCell ref="A43:B43"/>
    <mergeCell ref="C43:E43"/>
    <mergeCell ref="F43:AB43"/>
    <mergeCell ref="AC43:AD43"/>
    <mergeCell ref="AE43:AF43"/>
    <mergeCell ref="AG43:AH43"/>
    <mergeCell ref="AI43:AJ43"/>
    <mergeCell ref="AK43:AL43"/>
    <mergeCell ref="AM43:AN43"/>
    <mergeCell ref="BK44:BL44"/>
    <mergeCell ref="AI44:AJ44"/>
    <mergeCell ref="AK44:AL44"/>
    <mergeCell ref="AM44:AN44"/>
    <mergeCell ref="AO44:AP44"/>
    <mergeCell ref="A42:B42"/>
    <mergeCell ref="C42:E42"/>
    <mergeCell ref="F42:AB42"/>
    <mergeCell ref="AC42:AD42"/>
    <mergeCell ref="AE42:AF42"/>
    <mergeCell ref="AG42:AH42"/>
    <mergeCell ref="BK38:BL38"/>
    <mergeCell ref="A39:B39"/>
    <mergeCell ref="C39:E39"/>
    <mergeCell ref="F39:AB39"/>
    <mergeCell ref="AC39:AD39"/>
    <mergeCell ref="AE39:AF39"/>
    <mergeCell ref="AG39:AH39"/>
    <mergeCell ref="AI39:AJ39"/>
    <mergeCell ref="AK39:AL39"/>
    <mergeCell ref="AM39:AN39"/>
    <mergeCell ref="BK42:BL42"/>
    <mergeCell ref="AI42:AJ42"/>
    <mergeCell ref="AK42:AL42"/>
    <mergeCell ref="AM42:AN42"/>
    <mergeCell ref="AO42:AP42"/>
    <mergeCell ref="AQ42:AR42"/>
    <mergeCell ref="AS42:AT42"/>
    <mergeCell ref="A41:B41"/>
    <mergeCell ref="A30:BL30"/>
    <mergeCell ref="A31:B38"/>
    <mergeCell ref="C31:E38"/>
    <mergeCell ref="F31:AB38"/>
    <mergeCell ref="AC31:AT31"/>
    <mergeCell ref="AU31:BB31"/>
    <mergeCell ref="BC31:BJ31"/>
    <mergeCell ref="BK31:BL37"/>
    <mergeCell ref="BE32:BF32"/>
    <mergeCell ref="BG32:BH32"/>
    <mergeCell ref="BI34:BJ34"/>
    <mergeCell ref="AU35:BB35"/>
    <mergeCell ref="BC35:BJ35"/>
    <mergeCell ref="AU37:BB37"/>
    <mergeCell ref="BC37:BJ37"/>
    <mergeCell ref="AC38:AD38"/>
    <mergeCell ref="AE38:AF38"/>
    <mergeCell ref="AW34:AX34"/>
    <mergeCell ref="AY34:AZ34"/>
    <mergeCell ref="BA34:BB34"/>
    <mergeCell ref="BC34:BD34"/>
    <mergeCell ref="BE34:BF34"/>
    <mergeCell ref="BG34:BH34"/>
    <mergeCell ref="BI32:BJ32"/>
    <mergeCell ref="BO31:BO39"/>
    <mergeCell ref="BT31:BT39"/>
    <mergeCell ref="AC32:AF37"/>
    <mergeCell ref="AG32:AR33"/>
    <mergeCell ref="AS32:AT38"/>
    <mergeCell ref="AU32:AV32"/>
    <mergeCell ref="AW32:AX32"/>
    <mergeCell ref="AY32:AZ32"/>
    <mergeCell ref="BA32:BB32"/>
    <mergeCell ref="BC32:BD32"/>
    <mergeCell ref="AU33:BB33"/>
    <mergeCell ref="BC33:BJ33"/>
    <mergeCell ref="AG34:AH38"/>
    <mergeCell ref="AI34:AJ38"/>
    <mergeCell ref="AK34:AL38"/>
    <mergeCell ref="AM34:AN38"/>
    <mergeCell ref="AO34:AP38"/>
    <mergeCell ref="AQ34:AR38"/>
    <mergeCell ref="AU34:AV34"/>
    <mergeCell ref="AO39:AP39"/>
    <mergeCell ref="AQ39:AR39"/>
    <mergeCell ref="AS39:AT39"/>
    <mergeCell ref="BK39:BL39"/>
    <mergeCell ref="D26:H28"/>
    <mergeCell ref="I26:K28"/>
    <mergeCell ref="L26:P28"/>
    <mergeCell ref="Q26:S28"/>
    <mergeCell ref="T26:X28"/>
    <mergeCell ref="Y26:AA28"/>
    <mergeCell ref="AB26:AF28"/>
    <mergeCell ref="BD17:BD19"/>
    <mergeCell ref="BE17:BE19"/>
    <mergeCell ref="L18:O18"/>
    <mergeCell ref="P18:S18"/>
    <mergeCell ref="T18:X18"/>
    <mergeCell ref="Y18:AB18"/>
    <mergeCell ref="AC18:AF18"/>
    <mergeCell ref="AG18:AJ18"/>
    <mergeCell ref="AK18:AO18"/>
    <mergeCell ref="AP18:AS18"/>
    <mergeCell ref="AT18:AX18"/>
    <mergeCell ref="A1:BK1"/>
    <mergeCell ref="B14:BK14"/>
    <mergeCell ref="B15:B19"/>
    <mergeCell ref="C15:BB17"/>
    <mergeCell ref="BC15:BH15"/>
    <mergeCell ref="BI15:BI19"/>
    <mergeCell ref="BC16:BC19"/>
    <mergeCell ref="BD16:BH16"/>
    <mergeCell ref="BJ15:BK19"/>
    <mergeCell ref="AY18:BB18"/>
    <mergeCell ref="BF17:BF19"/>
    <mergeCell ref="BG17:BG19"/>
    <mergeCell ref="BH17:BH19"/>
    <mergeCell ref="C18:F18"/>
    <mergeCell ref="G18:K18"/>
    <mergeCell ref="BK85:BL86"/>
    <mergeCell ref="BK83:BL84"/>
    <mergeCell ref="AY83:AY84"/>
    <mergeCell ref="AZ83:AZ84"/>
    <mergeCell ref="BF83:BF84"/>
    <mergeCell ref="BG83:BG84"/>
    <mergeCell ref="BH83:BH84"/>
    <mergeCell ref="BI83:BI84"/>
    <mergeCell ref="BJ83:BJ84"/>
    <mergeCell ref="BF85:BF86"/>
    <mergeCell ref="BG85:BG86"/>
    <mergeCell ref="BH85:BH86"/>
    <mergeCell ref="BI85:BI86"/>
    <mergeCell ref="BJ85:BJ86"/>
    <mergeCell ref="BD83:BD84"/>
    <mergeCell ref="BE83:BE84"/>
    <mergeCell ref="BB85:BB86"/>
    <mergeCell ref="BC85:BC86"/>
    <mergeCell ref="BD85:BD86"/>
    <mergeCell ref="BE85:BE86"/>
    <mergeCell ref="BB83:BB84"/>
    <mergeCell ref="BC83:BC84"/>
    <mergeCell ref="AU83:AU84"/>
    <mergeCell ref="AV83:AV84"/>
    <mergeCell ref="AW83:AW84"/>
    <mergeCell ref="AX83:AX84"/>
    <mergeCell ref="BA85:BA86"/>
    <mergeCell ref="AS83:AT84"/>
    <mergeCell ref="AU85:AU86"/>
    <mergeCell ref="AV85:AV86"/>
    <mergeCell ref="AI85:AJ86"/>
    <mergeCell ref="AK85:AL86"/>
    <mergeCell ref="AM85:AN86"/>
    <mergeCell ref="AO85:AP86"/>
    <mergeCell ref="AQ85:AR86"/>
    <mergeCell ref="BA83:BA84"/>
    <mergeCell ref="AI83:AJ84"/>
    <mergeCell ref="AK83:AL84"/>
    <mergeCell ref="AM83:AN84"/>
    <mergeCell ref="AO83:AP84"/>
    <mergeCell ref="AQ83:AR84"/>
    <mergeCell ref="AQ88:AR88"/>
    <mergeCell ref="AI89:AJ89"/>
    <mergeCell ref="AK89:AL89"/>
    <mergeCell ref="AM89:AN89"/>
    <mergeCell ref="AG85:AH86"/>
    <mergeCell ref="AY85:AY86"/>
    <mergeCell ref="AZ85:AZ86"/>
    <mergeCell ref="AO102:AZ102"/>
    <mergeCell ref="AO89:AP89"/>
    <mergeCell ref="AQ89:AR89"/>
    <mergeCell ref="AS89:AT89"/>
    <mergeCell ref="AU89:AV89"/>
    <mergeCell ref="AW89:AX89"/>
    <mergeCell ref="AY89:AZ89"/>
    <mergeCell ref="AS85:AT86"/>
    <mergeCell ref="M108:AB108"/>
    <mergeCell ref="C121:R122"/>
    <mergeCell ref="AW85:AW86"/>
    <mergeCell ref="AX85:AX86"/>
    <mergeCell ref="BJ20:BK20"/>
    <mergeCell ref="BJ21:BK21"/>
    <mergeCell ref="BJ22:BK22"/>
    <mergeCell ref="BJ23:BK23"/>
    <mergeCell ref="BJ24:BK24"/>
    <mergeCell ref="AG26:AI28"/>
    <mergeCell ref="AJ26:AN28"/>
    <mergeCell ref="AP26:AR28"/>
    <mergeCell ref="AS26:AX28"/>
    <mergeCell ref="AZ26:BB28"/>
    <mergeCell ref="BC26:BJ28"/>
    <mergeCell ref="B24:BB24"/>
    <mergeCell ref="A26:C28"/>
    <mergeCell ref="A83:B84"/>
    <mergeCell ref="A85:B86"/>
    <mergeCell ref="C83:E83"/>
    <mergeCell ref="C84:E84"/>
    <mergeCell ref="C85:E85"/>
    <mergeCell ref="B100:CF100"/>
    <mergeCell ref="AO88:AP88"/>
  </mergeCells>
  <conditionalFormatting sqref="AU40:BB41">
    <cfRule type="expression" dxfId="3" priority="1">
      <formula>#REF!=0</formula>
    </cfRule>
  </conditionalFormatting>
  <conditionalFormatting sqref="AU91:BJ91">
    <cfRule type="expression" dxfId="2" priority="2">
      <formula>AU91&lt;0</formula>
    </cfRule>
  </conditionalFormatting>
  <conditionalFormatting sqref="BO43:BO91">
    <cfRule type="expression" dxfId="1" priority="4">
      <formula>BN43=0</formula>
    </cfRule>
  </conditionalFormatting>
  <conditionalFormatting sqref="BU57:CE57 BT43:BT91">
    <cfRule type="expression" dxfId="0" priority="5">
      <formula>BS43&lt;&gt;0</formula>
    </cfRule>
  </conditionalFormatting>
  <printOptions horizontalCentered="1"/>
  <pageMargins left="0.23622047244094491" right="0.23622047244094491" top="0.74803149606299213" bottom="0.23622047244094491" header="0.31496062992125984" footer="0.31496062992125984"/>
  <pageSetup paperSize="9" scale="52" fitToHeight="0" orientation="landscape" r:id="rId1"/>
  <rowBreaks count="2" manualBreakCount="2">
    <brk id="53" max="83" man="1"/>
    <brk id="127" max="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Ishchi re-Energetika Muhandi</vt:lpstr>
      <vt:lpstr>O`quv re-Energetika Muhandislig</vt:lpstr>
      <vt:lpstr>'Ishchi re-Energetika Muhandi'!Область_печати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Пользователь</cp:lastModifiedBy>
  <cp:lastPrinted>2025-01-27T09:23:09Z</cp:lastPrinted>
  <dcterms:created xsi:type="dcterms:W3CDTF">2023-08-25T05:18:34Z</dcterms:created>
  <dcterms:modified xsi:type="dcterms:W3CDTF">2025-08-05T11:31:27Z</dcterms:modified>
</cp:coreProperties>
</file>